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io\Desktop\energia usp\publicar site\cronograma\"/>
    </mc:Choice>
  </mc:AlternateContent>
  <xr:revisionPtr revIDLastSave="0" documentId="8_{8251AFD1-3E0A-49B7-924A-030112B1120D}" xr6:coauthVersionLast="47" xr6:coauthVersionMax="47" xr10:uidLastSave="{00000000-0000-0000-0000-000000000000}"/>
  <bookViews>
    <workbookView xWindow="-120" yWindow="-120" windowWidth="24240" windowHeight="13020" tabRatio="797" firstSheet="2" activeTab="2" xr2:uid="{00000000-000D-0000-FFFF-FFFF00000000}"/>
  </bookViews>
  <sheets>
    <sheet name="RESUMO" sheetId="10" state="hidden" r:id="rId1"/>
    <sheet name="Plan1-RES" sheetId="11" state="hidden" r:id="rId2"/>
    <sheet name="Plan1-INI" sheetId="6" r:id="rId3"/>
    <sheet name="Plan2-ADT" sheetId="7" state="hidden" r:id="rId4"/>
  </sheets>
  <definedNames>
    <definedName name="_xlnm.Print_Area" localSheetId="0">RESUMO!$A$1:$J$71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D6" i="7"/>
  <c r="D8" i="7"/>
  <c r="D7" i="7"/>
  <c r="B10" i="11"/>
  <c r="D3" i="10"/>
  <c r="G16" i="10" l="1"/>
  <c r="H16" i="10" s="1"/>
  <c r="D2" i="11" s="1"/>
  <c r="E2" i="11" s="1"/>
  <c r="G20" i="10"/>
  <c r="G22" i="10"/>
  <c r="G24" i="10"/>
  <c r="G26" i="10"/>
  <c r="H28" i="10"/>
  <c r="G18" i="10"/>
  <c r="F18" i="10" l="1"/>
  <c r="F16" i="10"/>
  <c r="I16" i="10" s="1"/>
  <c r="F24" i="10"/>
  <c r="F20" i="10"/>
  <c r="F26" i="10"/>
  <c r="H18" i="10"/>
  <c r="H20" i="10" s="1"/>
  <c r="F22" i="10"/>
  <c r="I18" i="10" l="1"/>
  <c r="I20" i="10" s="1"/>
  <c r="I22" i="10" s="1"/>
  <c r="I24" i="10" s="1"/>
  <c r="I26" i="10" s="1"/>
  <c r="I28" i="10" s="1"/>
  <c r="D3" i="11"/>
  <c r="E3" i="11" s="1"/>
  <c r="H22" i="10"/>
  <c r="D4" i="11"/>
  <c r="H24" i="10" l="1"/>
  <c r="D5" i="11"/>
  <c r="H26" i="10" l="1"/>
  <c r="D7" i="11" s="1"/>
  <c r="D6" i="11"/>
  <c r="E5" i="11"/>
  <c r="E6" i="11" l="1"/>
  <c r="E7" i="11" l="1"/>
</calcChain>
</file>

<file path=xl/sharedStrings.xml><?xml version="1.0" encoding="utf-8"?>
<sst xmlns="http://schemas.openxmlformats.org/spreadsheetml/2006/main" count="67" uniqueCount="58">
  <si>
    <t>DATA PREVISTA</t>
  </si>
  <si>
    <t>DESCRIÇÃO DA ATIVIDADE</t>
  </si>
  <si>
    <t>EVENTO 
(n.º)</t>
  </si>
  <si>
    <t>TOTAL DE DESEMBOLSO:</t>
  </si>
  <si>
    <t>OBRA:</t>
  </si>
  <si>
    <t>CLIENTE:</t>
  </si>
  <si>
    <t>REVISÃO:</t>
  </si>
  <si>
    <t>TÍTULO EVENTO</t>
  </si>
  <si>
    <t>ENDEREÇO:</t>
  </si>
  <si>
    <t>CONTRATO:</t>
  </si>
  <si>
    <t>RESIDENTE:</t>
  </si>
  <si>
    <t>COORD. PLAN.</t>
  </si>
  <si>
    <t>REFERÊNCIA:</t>
  </si>
  <si>
    <t>CERVEJARIAS KAISER BRASIL S.A.</t>
  </si>
  <si>
    <t>GER. CONTRATOS:</t>
  </si>
  <si>
    <t>MOBILIZAÇÃO:</t>
  </si>
  <si>
    <t>VALOR DO DESEMBOLSO PREVISTO 
ACUMULADO (R$)</t>
  </si>
  <si>
    <t>VALOR DO DESEMBOLSO PREVISTO 
MÊS A MÊS (R$)</t>
  </si>
  <si>
    <t>AVANÇO FINANCEIRO 
MÊS A MÊS (%)</t>
  </si>
  <si>
    <t>AVANÇO FINANCEIRO 
ACUMULADO (%)</t>
  </si>
  <si>
    <t>Eventograma - Financeiro</t>
  </si>
  <si>
    <t>2468-E-CR-0001-R0</t>
  </si>
  <si>
    <t>024859.000</t>
  </si>
  <si>
    <t>Rodovia Washington Luiz - SP 310, s/nº - km 270,643 - 6º Distrito Industrial - Sede - Araraquara/SP,</t>
  </si>
  <si>
    <t>MEDIÇÃO 1</t>
  </si>
  <si>
    <t>MEDIÇÃO 2</t>
  </si>
  <si>
    <t>Mobilização</t>
  </si>
  <si>
    <t>Medições mensais</t>
  </si>
  <si>
    <t>Kick Off Meeting + Cronograma</t>
  </si>
  <si>
    <t>Final do Startup</t>
  </si>
  <si>
    <t>MEDIÇÃO 3</t>
  </si>
  <si>
    <t>Aceite Técnico Final (SAT) + Eliminação de pendência (LOI)</t>
  </si>
  <si>
    <t>MEDIÇÃO 1
Kick Off Meeting + Cronograma</t>
  </si>
  <si>
    <t>MEDIÇÃO 3
Medições mensais</t>
  </si>
  <si>
    <t>MEDIÇÃO 4</t>
  </si>
  <si>
    <t>MEDIÇÃO 5</t>
  </si>
  <si>
    <t>MEDIÇÃO 2
Mobilização</t>
  </si>
  <si>
    <t>MEDIÇÃO 4
Medições mensais</t>
  </si>
  <si>
    <t>MEDIÇÃO 5
 Final do Startup</t>
  </si>
  <si>
    <t>MEDIÇÃO 6
 Aceite Técnico Final (SAT) + Eliminação de pendência (LOI)</t>
  </si>
  <si>
    <t>MEDIÇÃO 1
Medições mensais</t>
  </si>
  <si>
    <t>MEDIÇÃO 2
 Final do Startup</t>
  </si>
  <si>
    <t>MEDIÇÃO 3
 Aceite Técnico Final (SAT) + Eliminação de pendência (LOI)</t>
  </si>
  <si>
    <t>MEDIÇÃO 6</t>
  </si>
  <si>
    <t xml:space="preserve">EXECUÇÃO ELETROMECÂNICA </t>
  </si>
  <si>
    <t>MOBILIZAÇÃO E DESMOBILIZAÇÃO E SERVIÇOS PRELIMINARES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</si>
  <si>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</si>
  <si>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</si>
  <si>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</si>
  <si>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</si>
  <si>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</si>
  <si>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</si>
  <si>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</si>
  <si>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</si>
  <si>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 xml:space="preserve">EXECUÇÃO CIVIL </t>
  </si>
  <si>
    <t xml:space="preserve">CRONOGRAMA FÍSICO FINANCEIRO </t>
  </si>
  <si>
    <t>Projeto Adequação Mercado Livre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</si>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</sst>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17"/>
      <color rgb="FF222B45"/>
      <name val="Open Sans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44" fontId="0" fillId="0" borderId="0" xfId="0" applyNumberFormat="1"/>
    <xf numFmtId="44" fontId="0" fillId="0" borderId="0" xfId="1" applyFont="1"/>
    <xf numFmtId="10" fontId="13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 indent="1"/>
    </xf>
    <xf numFmtId="14" fontId="3" fillId="0" borderId="23" xfId="0" applyNumberFormat="1" applyFont="1" applyBorder="1" applyAlignment="1">
      <alignment horizontal="center" vertical="center"/>
    </xf>
    <xf numFmtId="10" fontId="3" fillId="0" borderId="23" xfId="2" applyNumberFormat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vertical="center"/>
    </xf>
    <xf numFmtId="10" fontId="3" fillId="0" borderId="24" xfId="2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wrapText="1" indent="1"/>
    </xf>
    <xf numFmtId="0" fontId="4" fillId="0" borderId="25" xfId="0" applyFont="1" applyBorder="1" applyAlignment="1">
      <alignment horizontal="left" wrapText="1" indent="1"/>
    </xf>
    <xf numFmtId="0" fontId="8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44" fontId="3" fillId="0" borderId="26" xfId="1" applyFont="1" applyFill="1" applyBorder="1" applyAlignment="1">
      <alignment vertical="center"/>
    </xf>
    <xf numFmtId="10" fontId="3" fillId="0" borderId="27" xfId="2" applyNumberFormat="1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44" fontId="3" fillId="0" borderId="29" xfId="1" applyFont="1" applyFill="1" applyBorder="1" applyAlignment="1">
      <alignment vertical="center"/>
    </xf>
    <xf numFmtId="44" fontId="3" fillId="0" borderId="30" xfId="1" applyFont="1" applyFill="1" applyBorder="1" applyAlignment="1">
      <alignment vertical="center"/>
    </xf>
    <xf numFmtId="44" fontId="13" fillId="0" borderId="31" xfId="0" applyNumberFormat="1" applyFont="1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14" fontId="0" fillId="3" borderId="23" xfId="0" applyNumberFormat="1" applyFill="1" applyBorder="1" applyAlignment="1">
      <alignment horizontal="center" vertical="center"/>
    </xf>
    <xf numFmtId="44" fontId="0" fillId="0" borderId="23" xfId="1" applyFont="1" applyBorder="1" applyAlignment="1">
      <alignment vertical="center"/>
    </xf>
    <xf numFmtId="44" fontId="0" fillId="0" borderId="23" xfId="1" applyFont="1" applyFill="1" applyBorder="1"/>
    <xf numFmtId="0" fontId="0" fillId="2" borderId="0" xfId="0" applyFill="1"/>
    <xf numFmtId="44" fontId="0" fillId="2" borderId="0" xfId="0" applyNumberFormat="1" applyFill="1"/>
    <xf numFmtId="10" fontId="0" fillId="0" borderId="23" xfId="2" applyNumberFormat="1" applyFont="1" applyFill="1" applyBorder="1" applyAlignment="1">
      <alignment horizontal="center" vertical="center"/>
    </xf>
    <xf numFmtId="9" fontId="0" fillId="0" borderId="0" xfId="2" applyFont="1"/>
    <xf numFmtId="0" fontId="12" fillId="4" borderId="22" xfId="0" applyFont="1" applyFill="1" applyBorder="1" applyAlignment="1">
      <alignment horizontal="left" vertical="center" wrapText="1" indent="1"/>
    </xf>
    <xf numFmtId="0" fontId="14" fillId="4" borderId="2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44" fontId="3" fillId="4" borderId="23" xfId="1" applyFont="1" applyFill="1" applyBorder="1" applyAlignment="1">
      <alignment vertical="center"/>
    </xf>
    <xf numFmtId="44" fontId="3" fillId="4" borderId="29" xfId="1" applyFont="1" applyFill="1" applyBorder="1" applyAlignment="1">
      <alignment vertical="center"/>
    </xf>
    <xf numFmtId="10" fontId="3" fillId="4" borderId="24" xfId="2" applyNumberFormat="1" applyFont="1" applyFill="1" applyBorder="1" applyAlignment="1">
      <alignment horizontal="center" vertical="center"/>
    </xf>
    <xf numFmtId="14" fontId="3" fillId="4" borderId="23" xfId="0" applyNumberFormat="1" applyFont="1" applyFill="1" applyBorder="1" applyAlignment="1">
      <alignment horizontal="center" vertical="center" wrapText="1"/>
    </xf>
    <xf numFmtId="10" fontId="3" fillId="4" borderId="23" xfId="2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7" fillId="0" borderId="3" xfId="0" applyFont="1" applyBorder="1" applyAlignment="1">
      <alignment wrapText="1"/>
    </xf>
    <xf numFmtId="4" fontId="0" fillId="0" borderId="0" xfId="0" applyNumberFormat="1"/>
    <xf numFmtId="9" fontId="0" fillId="0" borderId="0" xfId="0" applyNumberFormat="1"/>
    <xf numFmtId="10" fontId="0" fillId="0" borderId="0" xfId="2" applyNumberFormat="1" applyFont="1"/>
    <xf numFmtId="10" fontId="3" fillId="2" borderId="23" xfId="2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0" fillId="0" borderId="23" xfId="1" applyFont="1" applyFill="1" applyBorder="1" applyAlignment="1">
      <alignment vertical="center"/>
    </xf>
    <xf numFmtId="9" fontId="17" fillId="0" borderId="0" xfId="2" applyFont="1"/>
    <xf numFmtId="2" fontId="0" fillId="0" borderId="0" xfId="1" applyNumberFormat="1" applyFont="1"/>
    <xf numFmtId="9" fontId="17" fillId="0" borderId="0" xfId="2" quotePrefix="1" applyFont="1"/>
    <xf numFmtId="2" fontId="17" fillId="0" borderId="0" xfId="2" applyNumberFormat="1" applyFont="1"/>
    <xf numFmtId="2" fontId="18" fillId="0" borderId="0" xfId="0" applyNumberFormat="1" applyFont="1"/>
    <xf numFmtId="10" fontId="0" fillId="0" borderId="0" xfId="0" applyNumberFormat="1"/>
    <xf numFmtId="44" fontId="0" fillId="0" borderId="39" xfId="0" applyNumberFormat="1" applyBorder="1"/>
    <xf numFmtId="0" fontId="11" fillId="3" borderId="39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0" fontId="0" fillId="0" borderId="39" xfId="0" applyNumberFormat="1" applyBorder="1"/>
    <xf numFmtId="0" fontId="0" fillId="0" borderId="39" xfId="0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44" fontId="0" fillId="6" borderId="39" xfId="0" applyNumberFormat="1" applyFill="1" applyBorder="1" applyAlignment="1">
      <alignment horizontal="center" vertical="center"/>
    </xf>
    <xf numFmtId="10" fontId="0" fillId="0" borderId="40" xfId="0" applyNumberFormat="1" applyBorder="1"/>
    <xf numFmtId="44" fontId="0" fillId="0" borderId="39" xfId="0" applyNumberFormat="1" applyBorder="1" applyAlignment="1"/>
    <xf numFmtId="0" fontId="16" fillId="5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right" vertical="center"/>
    </xf>
    <xf numFmtId="0" fontId="7" fillId="5" borderId="17" xfId="0" applyFont="1" applyFill="1" applyBorder="1" applyAlignment="1">
      <alignment horizontal="right" vertical="center"/>
    </xf>
    <xf numFmtId="0" fontId="7" fillId="5" borderId="32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49" fontId="10" fillId="0" borderId="9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164" fontId="10" fillId="0" borderId="9" xfId="0" applyNumberFormat="1" applyFont="1" applyBorder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164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3200">
                <a:solidFill>
                  <a:schemeClr val="tx2">
                    <a:lumMod val="50000"/>
                  </a:schemeClr>
                </a:solidFill>
              </a:rPr>
              <a:t>EVENTOGRAMA - CURVA S</a:t>
            </a:r>
            <a:r>
              <a:rPr lang="en-US" sz="3200" baseline="0">
                <a:solidFill>
                  <a:schemeClr val="tx2">
                    <a:lumMod val="50000"/>
                  </a:schemeClr>
                </a:solidFill>
              </a:rPr>
              <a:t> FINANCEIRA</a:t>
            </a:r>
            <a:endParaRPr lang="en-US" sz="320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6.5964256277723496E-2"/>
          <c:y val="0.10061462557447959"/>
          <c:w val="0.92476978165480872"/>
          <c:h val="0.75632806163828059"/>
        </c:manualLayout>
      </c:layout>
      <c:lineChart>
        <c:grouping val="standard"/>
        <c:varyColors val="0"/>
        <c:ser>
          <c:idx val="0"/>
          <c:order val="0"/>
          <c:spPr>
            <a:ln w="50800"/>
          </c:spPr>
          <c:dLbls>
            <c:dLbl>
              <c:idx val="0"/>
              <c:layout>
                <c:manualLayout>
                  <c:x val="-3.3903830480847601E-2"/>
                  <c:y val="-3.605150701922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F4-48F8-BEDA-BB967729305A}"/>
                </c:ext>
              </c:extLst>
            </c:dLbl>
            <c:dLbl>
              <c:idx val="1"/>
              <c:layout>
                <c:manualLayout>
                  <c:x val="-4.4094488188976396E-3"/>
                  <c:y val="3.0303030303030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4-48F8-BEDA-BB967729305A}"/>
                </c:ext>
              </c:extLst>
            </c:dLbl>
            <c:dLbl>
              <c:idx val="2"/>
              <c:layout>
                <c:manualLayout>
                  <c:x val="7.5590551181102823E-3"/>
                  <c:y val="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F4-48F8-BEDA-BB967729305A}"/>
                </c:ext>
              </c:extLst>
            </c:dLbl>
            <c:dLbl>
              <c:idx val="3"/>
              <c:layout>
                <c:manualLayout>
                  <c:x val="7.5590551181102372E-3"/>
                  <c:y val="2.8282828282828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F4-48F8-BEDA-BB967729305A}"/>
                </c:ext>
              </c:extLst>
            </c:dLbl>
            <c:dLbl>
              <c:idx val="4"/>
              <c:layout>
                <c:manualLayout>
                  <c:x val="3.1495566991134906E-3"/>
                  <c:y val="2.626262626262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F4-48F8-BEDA-BB967729305A}"/>
                </c:ext>
              </c:extLst>
            </c:dLbl>
            <c:dLbl>
              <c:idx val="5"/>
              <c:layout>
                <c:manualLayout>
                  <c:x val="-9.2387384176623889E-17"/>
                  <c:y val="3.4343434343434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F4-48F8-BEDA-BB967729305A}"/>
                </c:ext>
              </c:extLst>
            </c:dLbl>
            <c:dLbl>
              <c:idx val="6"/>
              <c:layout>
                <c:manualLayout>
                  <c:x val="-1.3051742615302675E-2"/>
                  <c:y val="-2.3843604318016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F4-48F8-BEDA-BB96772930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'Plan1-RES'!$B$2:$C$7</c:f>
              <c:multiLvlStrCache>
                <c:ptCount val="6"/>
                <c:lvl>
                  <c:pt idx="0">
                    <c:v>19/04/2022</c:v>
                  </c:pt>
                  <c:pt idx="1">
                    <c:v>20/05/2022</c:v>
                  </c:pt>
                  <c:pt idx="2">
                    <c:v>15/06/2022</c:v>
                  </c:pt>
                  <c:pt idx="3">
                    <c:v>26/07/2022</c:v>
                  </c:pt>
                  <c:pt idx="4">
                    <c:v>26/08/2022</c:v>
                  </c:pt>
                  <c:pt idx="5">
                    <c:v>05/09/2022</c:v>
                  </c:pt>
                </c:lvl>
                <c:lvl>
                  <c:pt idx="0">
                    <c:v>MEDIÇÃO 1
Kick Off Meeting + Cronograma</c:v>
                  </c:pt>
                  <c:pt idx="1">
                    <c:v>MEDIÇÃO 2
Mobilização</c:v>
                  </c:pt>
                  <c:pt idx="2">
                    <c:v>MEDIÇÃO 3
Medições mensais</c:v>
                  </c:pt>
                  <c:pt idx="3">
                    <c:v>MEDIÇÃO 4
Medições mensais</c:v>
                  </c:pt>
                  <c:pt idx="4">
                    <c:v>MEDIÇÃO 5
 Final do Startup</c:v>
                  </c:pt>
                  <c:pt idx="5">
                    <c:v>MEDIÇÃO 6
 Aceite Técnico Final (SAT) + Eliminação de pendência (LOI)</c:v>
                  </c:pt>
                </c:lvl>
              </c:multiLvlStrCache>
            </c:multiLvlStrRef>
          </c:cat>
          <c:val>
            <c:numRef>
              <c:f>'Plan1-RES'!$D$2:$D$7</c:f>
              <c:numCache>
                <c:formatCode>_("R$"* #,##0.00_);_("R$"* \(#,##0.00\);_("R$"*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DF4-48F8-BEDA-BB967729305A}"/>
            </c:ext>
          </c:extLst>
        </c:ser>
        <c:ser>
          <c:idx val="1"/>
          <c:order val="1"/>
          <c:cat>
            <c:multiLvlStrRef>
              <c:f>'Plan1-RES'!$B$2:$C$7</c:f>
              <c:multiLvlStrCache>
                <c:ptCount val="6"/>
                <c:lvl>
                  <c:pt idx="0">
                    <c:v>19/04/2022</c:v>
                  </c:pt>
                  <c:pt idx="1">
                    <c:v>20/05/2022</c:v>
                  </c:pt>
                  <c:pt idx="2">
                    <c:v>15/06/2022</c:v>
                  </c:pt>
                  <c:pt idx="3">
                    <c:v>26/07/2022</c:v>
                  </c:pt>
                  <c:pt idx="4">
                    <c:v>26/08/2022</c:v>
                  </c:pt>
                  <c:pt idx="5">
                    <c:v>05/09/2022</c:v>
                  </c:pt>
                </c:lvl>
                <c:lvl>
                  <c:pt idx="0">
                    <c:v>MEDIÇÃO 1
Kick Off Meeting + Cronograma</c:v>
                  </c:pt>
                  <c:pt idx="1">
                    <c:v>MEDIÇÃO 2
Mobilização</c:v>
                  </c:pt>
                  <c:pt idx="2">
                    <c:v>MEDIÇÃO 3
Medições mensais</c:v>
                  </c:pt>
                  <c:pt idx="3">
                    <c:v>MEDIÇÃO 4
Medições mensais</c:v>
                  </c:pt>
                  <c:pt idx="4">
                    <c:v>MEDIÇÃO 5
 Final do Startup</c:v>
                  </c:pt>
                  <c:pt idx="5">
                    <c:v>MEDIÇÃO 6
 Aceite Técnico Final (SAT) + Eliminação de pendência (LOI)</c:v>
                  </c:pt>
                </c:lvl>
              </c:multiLvlStrCache>
            </c:multiLvlStrRef>
          </c:cat>
          <c:val>
            <c:numRef>
              <c:f>'Plan1-RES'!$E$2:$E$7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F4-48F8-BEDA-BB9677293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-240022896"/>
        <c:axId val="-240021264"/>
      </c:lineChart>
      <c:catAx>
        <c:axId val="-240022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pt-BR"/>
          </a:p>
        </c:txPr>
        <c:crossAx val="-240021264"/>
        <c:crosses val="autoZero"/>
        <c:auto val="1"/>
        <c:lblAlgn val="ctr"/>
        <c:lblOffset val="100"/>
        <c:noMultiLvlLbl val="0"/>
      </c:catAx>
      <c:valAx>
        <c:axId val="-24002126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4F81BD">
                  <a:shade val="95000"/>
                  <a:satMod val="105000"/>
                  <a:alpha val="42000"/>
                </a:srgbClr>
              </a:solidFill>
            </a:ln>
          </c:spPr>
        </c:majorGridlines>
        <c:numFmt formatCode="_(&quot;R$&quot;* #,##0.00_);_(&quot;R$&quot;* \(#,##0.00\);_(&quot;R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pt-BR"/>
          </a:p>
        </c:txPr>
        <c:crossAx val="-240022896"/>
        <c:crosses val="autoZero"/>
        <c:crossBetween val="between"/>
        <c:minorUnit val="10000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1440657</xdr:colOff>
      <xdr:row>3</xdr:row>
      <xdr:rowOff>210488</xdr:rowOff>
    </xdr:from>
    <xdr:to>
      <xdr:col>7</xdr:col>
      <xdr:colOff>2309815</xdr:colOff>
      <xdr:row>7</xdr:row>
      <xdr:rowOff>221970</xdr:rowOff>
    </xdr:to>
    <xdr:pic>
      <xdr:nvPicPr>
        <xdr:cNvPr id="2" name="Imagem 1" descr="novo-logo-heineken.jpg">
          <a:extLst>
            <a:ext uri="{FF2B5EF4-FFF2-40B4-BE49-F238E27FC236}">
              <a16:creationId xmlns:a16="http://schemas.microsoft.com/office/drawing/2014/main" id="{3518A86B-53C4-4A9A-9662-38BB2B1A4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7500" b="31667"/>
        <a:stretch>
          <a:fillRect/>
        </a:stretch>
      </xdr:blipFill>
      <xdr:spPr>
        <a:xfrm>
          <a:off x="16833057" y="905813"/>
          <a:ext cx="3250408" cy="1002082"/>
        </a:xfrm>
        <a:prstGeom prst="rect">
          <a:avLst/>
        </a:prstGeom>
      </xdr:spPr>
    </xdr:pic>
    <xdr:clientData/>
  </xdr:twoCellAnchor>
  <xdr:twoCellAnchor>
    <xdr:from>
      <xdr:col>1</xdr:col>
      <xdr:colOff>88900</xdr:colOff>
      <xdr:row>30</xdr:row>
      <xdr:rowOff>158750</xdr:rowOff>
    </xdr:from>
    <xdr:to>
      <xdr:col>9</xdr:col>
      <xdr:colOff>15875</xdr:colOff>
      <xdr:row>69</xdr:row>
      <xdr:rowOff>127250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68028BA-BD01-4A15-B39A-1949FB381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1562100</xdr:colOff>
      <xdr:row>3</xdr:row>
      <xdr:rowOff>57150</xdr:rowOff>
    </xdr:from>
    <xdr:to>
      <xdr:col>1</xdr:col>
      <xdr:colOff>4203486</xdr:colOff>
      <xdr:row>8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08F9FC3-905C-49EB-879B-726D35097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752475"/>
          <a:ext cx="2641386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7A7A-CC15-4457-A3AB-DE427F3875CC}">
  <sheetPr>
    <pageSetUpPr fitToPage="1"/>
  </sheetPr>
  <dimension ref="A1:K71"/>
  <sheetViews>
    <sheetView topLeftCell="A24" zoomScale="50" zoomScaleNormal="50" zoomScaleSheetLayoutView="80" workbookViewId="0">
      <selection activeCell="H29" sqref="H29"/>
    </sheetView>
  </sheetViews>
  <sheetFormatPr defaultRowHeight="15" x14ac:dyDescent="0.25"/>
  <cols>
    <col min="1" max="1" width="3.7109375" customWidth="1"/>
    <col min="2" max="2" width="88.85546875" bestFit="1" customWidth="1"/>
    <col min="3" max="3" width="28.7109375" customWidth="1"/>
    <col min="4" max="4" width="45" customWidth="1"/>
    <col min="5" max="5" width="30.7109375" customWidth="1"/>
    <col min="6" max="6" width="33.85546875" customWidth="1"/>
    <col min="7" max="8" width="35.7109375" customWidth="1"/>
    <col min="9" max="9" width="30.7109375" customWidth="1"/>
    <col min="10" max="10" width="3.7109375" customWidth="1"/>
    <col min="11" max="11" width="14.42578125" customWidth="1"/>
  </cols>
  <sheetData>
    <row r="1" spans="1:11" ht="15.75" thickBot="1" x14ac:dyDescent="0.3">
      <c r="A1" s="48"/>
      <c r="B1" s="49"/>
      <c r="C1" s="49"/>
      <c r="D1" s="49"/>
      <c r="E1" s="49"/>
      <c r="F1" s="49"/>
      <c r="G1" s="49"/>
      <c r="H1" s="49"/>
      <c r="I1" s="49"/>
      <c r="J1" s="50"/>
    </row>
    <row r="2" spans="1:11" ht="20.100000000000001" customHeight="1" x14ac:dyDescent="0.4">
      <c r="A2" s="51"/>
      <c r="B2" s="60" t="s">
        <v>20</v>
      </c>
      <c r="C2" s="45" t="s">
        <v>5</v>
      </c>
      <c r="D2" s="97" t="s">
        <v>13</v>
      </c>
      <c r="E2" s="98"/>
      <c r="F2" s="99"/>
      <c r="G2" s="100"/>
      <c r="H2" s="101"/>
      <c r="I2" s="102"/>
      <c r="J2" s="52"/>
    </row>
    <row r="3" spans="1:11" ht="20.100000000000001" customHeight="1" x14ac:dyDescent="0.25">
      <c r="A3" s="51"/>
      <c r="B3" s="107"/>
      <c r="C3" s="46" t="s">
        <v>4</v>
      </c>
      <c r="D3" s="87" t="str">
        <f>UPPER("Alimentação Elétrica Blueland - Heineken – Araraquara / SP")</f>
        <v>ALIMENTAÇÃO ELÉTRICA BLUELAND - HEINEKEN – ARARAQUARA / SP</v>
      </c>
      <c r="E3" s="88"/>
      <c r="F3" s="89"/>
      <c r="G3" s="103"/>
      <c r="H3" s="93"/>
      <c r="I3" s="94"/>
      <c r="J3" s="52"/>
    </row>
    <row r="4" spans="1:11" ht="20.100000000000001" customHeight="1" x14ac:dyDescent="0.25">
      <c r="A4" s="51"/>
      <c r="B4" s="108"/>
      <c r="C4" s="46" t="s">
        <v>8</v>
      </c>
      <c r="D4" s="87" t="s">
        <v>23</v>
      </c>
      <c r="E4" s="88"/>
      <c r="F4" s="89"/>
      <c r="G4" s="103"/>
      <c r="H4" s="93"/>
      <c r="I4" s="94"/>
      <c r="J4" s="52"/>
    </row>
    <row r="5" spans="1:11" ht="20.100000000000001" customHeight="1" x14ac:dyDescent="0.25">
      <c r="A5" s="51"/>
      <c r="B5" s="108"/>
      <c r="C5" s="46" t="s">
        <v>9</v>
      </c>
      <c r="D5" s="110" t="s">
        <v>22</v>
      </c>
      <c r="E5" s="111"/>
      <c r="F5" s="112"/>
      <c r="G5" s="103"/>
      <c r="H5" s="93"/>
      <c r="I5" s="94"/>
      <c r="J5" s="52"/>
    </row>
    <row r="6" spans="1:11" ht="20.100000000000001" customHeight="1" x14ac:dyDescent="0.25">
      <c r="A6" s="51"/>
      <c r="B6" s="108"/>
      <c r="C6" s="46" t="s">
        <v>15</v>
      </c>
      <c r="D6" s="113"/>
      <c r="E6" s="114"/>
      <c r="F6" s="115"/>
      <c r="G6" s="103"/>
      <c r="H6" s="93"/>
      <c r="I6" s="94"/>
      <c r="J6" s="52"/>
    </row>
    <row r="7" spans="1:11" ht="20.100000000000001" customHeight="1" x14ac:dyDescent="0.25">
      <c r="A7" s="51"/>
      <c r="B7" s="108"/>
      <c r="C7" s="46" t="s">
        <v>10</v>
      </c>
      <c r="D7" s="87"/>
      <c r="E7" s="88"/>
      <c r="F7" s="89"/>
      <c r="G7" s="103"/>
      <c r="H7" s="93"/>
      <c r="I7" s="94"/>
      <c r="J7" s="52"/>
    </row>
    <row r="8" spans="1:11" ht="20.100000000000001" customHeight="1" x14ac:dyDescent="0.25">
      <c r="A8" s="51"/>
      <c r="B8" s="108"/>
      <c r="C8" s="46" t="s">
        <v>11</v>
      </c>
      <c r="D8" s="87"/>
      <c r="E8" s="88"/>
      <c r="F8" s="89"/>
      <c r="G8" s="103"/>
      <c r="H8" s="93"/>
      <c r="I8" s="94"/>
      <c r="J8" s="52"/>
    </row>
    <row r="9" spans="1:11" ht="20.100000000000001" customHeight="1" x14ac:dyDescent="0.25">
      <c r="A9" s="51"/>
      <c r="B9" s="108"/>
      <c r="C9" s="46" t="s">
        <v>14</v>
      </c>
      <c r="D9" s="87"/>
      <c r="E9" s="88"/>
      <c r="F9" s="89"/>
      <c r="G9" s="103"/>
      <c r="H9" s="93"/>
      <c r="I9" s="94"/>
      <c r="J9" s="52"/>
    </row>
    <row r="10" spans="1:11" ht="20.100000000000001" customHeight="1" x14ac:dyDescent="0.25">
      <c r="A10" s="51"/>
      <c r="B10" s="108"/>
      <c r="C10" s="46" t="s">
        <v>6</v>
      </c>
      <c r="D10" s="87"/>
      <c r="E10" s="88"/>
      <c r="F10" s="89"/>
      <c r="G10" s="103"/>
      <c r="H10" s="93"/>
      <c r="I10" s="94"/>
      <c r="J10" s="52"/>
    </row>
    <row r="11" spans="1:11" ht="20.100000000000001" customHeight="1" thickBot="1" x14ac:dyDescent="0.3">
      <c r="A11" s="51"/>
      <c r="B11" s="109"/>
      <c r="C11" s="47" t="s">
        <v>12</v>
      </c>
      <c r="D11" s="90" t="s">
        <v>21</v>
      </c>
      <c r="E11" s="91"/>
      <c r="F11" s="92"/>
      <c r="G11" s="104"/>
      <c r="H11" s="105"/>
      <c r="I11" s="106"/>
      <c r="J11" s="52"/>
    </row>
    <row r="12" spans="1:11" ht="15.75" thickBot="1" x14ac:dyDescent="0.3">
      <c r="A12" s="51"/>
      <c r="B12" s="93"/>
      <c r="C12" s="93"/>
      <c r="D12" s="93"/>
      <c r="E12" s="93"/>
      <c r="F12" s="93"/>
      <c r="G12" s="93"/>
      <c r="H12" s="93"/>
      <c r="I12" s="93"/>
      <c r="J12" s="94"/>
    </row>
    <row r="13" spans="1:11" ht="50.1" customHeight="1" x14ac:dyDescent="0.25">
      <c r="A13" s="51"/>
      <c r="B13" s="95" t="s">
        <v>1</v>
      </c>
      <c r="C13" s="82" t="s">
        <v>2</v>
      </c>
      <c r="D13" s="82" t="s">
        <v>7</v>
      </c>
      <c r="E13" s="82" t="s">
        <v>0</v>
      </c>
      <c r="F13" s="82" t="s">
        <v>18</v>
      </c>
      <c r="G13" s="82" t="s">
        <v>17</v>
      </c>
      <c r="H13" s="82" t="s">
        <v>16</v>
      </c>
      <c r="I13" s="82" t="s">
        <v>19</v>
      </c>
      <c r="J13" s="52"/>
    </row>
    <row r="14" spans="1:11" ht="50.1" customHeight="1" thickBot="1" x14ac:dyDescent="0.55000000000000004">
      <c r="A14" s="51"/>
      <c r="B14" s="96"/>
      <c r="C14" s="83"/>
      <c r="D14" s="83"/>
      <c r="E14" s="83"/>
      <c r="F14" s="83"/>
      <c r="G14" s="83"/>
      <c r="H14" s="83"/>
      <c r="I14" s="83"/>
      <c r="J14" s="52"/>
      <c r="K14" s="71"/>
    </row>
    <row r="15" spans="1:11" ht="5.0999999999999996" customHeight="1" x14ac:dyDescent="0.25">
      <c r="A15" s="51"/>
      <c r="B15" s="6"/>
      <c r="C15" s="7"/>
      <c r="D15" s="7"/>
      <c r="E15" s="7"/>
      <c r="F15" s="7"/>
      <c r="G15" s="7"/>
      <c r="H15" s="23"/>
      <c r="I15" s="8"/>
      <c r="J15" s="52"/>
      <c r="K15" s="68"/>
    </row>
    <row r="16" spans="1:11" ht="50.1" customHeight="1" x14ac:dyDescent="0.9">
      <c r="A16" s="51"/>
      <c r="B16" s="9" t="s">
        <v>28</v>
      </c>
      <c r="C16" s="22">
        <v>1</v>
      </c>
      <c r="D16" s="21" t="s">
        <v>24</v>
      </c>
      <c r="E16" s="10">
        <v>44670</v>
      </c>
      <c r="F16" s="11" t="e">
        <f>G16/$H$28</f>
        <v>#REF!</v>
      </c>
      <c r="G16" s="12" t="e">
        <f>#REF!</f>
        <v>#REF!</v>
      </c>
      <c r="H16" s="24" t="e">
        <f>G16</f>
        <v>#REF!</v>
      </c>
      <c r="I16" s="13" t="e">
        <f>F16</f>
        <v>#REF!</v>
      </c>
      <c r="J16" s="52"/>
      <c r="K16" s="70"/>
    </row>
    <row r="17" spans="1:11" ht="5.0999999999999996" customHeight="1" x14ac:dyDescent="0.3">
      <c r="A17" s="51"/>
      <c r="B17" s="14"/>
      <c r="C17" s="22"/>
      <c r="D17" s="21"/>
      <c r="E17" s="10"/>
      <c r="F17" s="11"/>
      <c r="G17" s="12"/>
      <c r="H17" s="24"/>
      <c r="I17" s="13"/>
      <c r="J17" s="52"/>
      <c r="K17" s="3"/>
    </row>
    <row r="18" spans="1:11" ht="50.1" customHeight="1" x14ac:dyDescent="0.9">
      <c r="A18" s="51"/>
      <c r="B18" s="37" t="s">
        <v>26</v>
      </c>
      <c r="C18" s="38">
        <v>2</v>
      </c>
      <c r="D18" s="39" t="s">
        <v>25</v>
      </c>
      <c r="E18" s="43">
        <v>44701</v>
      </c>
      <c r="F18" s="44" t="e">
        <f>G18/$H$28</f>
        <v>#REF!</v>
      </c>
      <c r="G18" s="40" t="e">
        <f>#REF!</f>
        <v>#REF!</v>
      </c>
      <c r="H18" s="41" t="e">
        <f>G18+H16</f>
        <v>#REF!</v>
      </c>
      <c r="I18" s="42" t="e">
        <f>I16+F18</f>
        <v>#REF!</v>
      </c>
      <c r="J18" s="52"/>
      <c r="K18" s="69"/>
    </row>
    <row r="19" spans="1:11" ht="5.0999999999999996" customHeight="1" x14ac:dyDescent="0.3">
      <c r="A19" s="51"/>
      <c r="B19" s="14"/>
      <c r="C19" s="22"/>
      <c r="D19" s="21"/>
      <c r="E19" s="10"/>
      <c r="F19" s="11"/>
      <c r="G19" s="12"/>
      <c r="H19" s="24"/>
      <c r="I19" s="13"/>
      <c r="J19" s="52"/>
      <c r="K19" s="3"/>
    </row>
    <row r="20" spans="1:11" ht="49.5" customHeight="1" x14ac:dyDescent="0.9">
      <c r="A20" s="51"/>
      <c r="B20" s="9" t="s">
        <v>27</v>
      </c>
      <c r="C20" s="22">
        <v>3</v>
      </c>
      <c r="D20" s="21" t="s">
        <v>30</v>
      </c>
      <c r="E20" s="10">
        <v>44727</v>
      </c>
      <c r="F20" s="11" t="e">
        <f t="shared" ref="F20:F26" si="0">G20/$H$28</f>
        <v>#REF!</v>
      </c>
      <c r="G20" s="12" t="e">
        <f>#REF!+#REF!</f>
        <v>#REF!</v>
      </c>
      <c r="H20" s="24" t="e">
        <f>G20+H18</f>
        <v>#REF!</v>
      </c>
      <c r="I20" s="13" t="e">
        <f>I18+F20</f>
        <v>#REF!</v>
      </c>
      <c r="J20" s="52"/>
      <c r="K20" s="67"/>
    </row>
    <row r="21" spans="1:11" ht="5.0999999999999996" customHeight="1" x14ac:dyDescent="0.3">
      <c r="A21" s="51"/>
      <c r="B21" s="14"/>
      <c r="C21" s="22"/>
      <c r="D21" s="21"/>
      <c r="E21" s="10"/>
      <c r="F21" s="11"/>
      <c r="G21" s="12"/>
      <c r="H21" s="24"/>
      <c r="I21" s="13"/>
      <c r="J21" s="52"/>
      <c r="K21" s="36"/>
    </row>
    <row r="22" spans="1:11" ht="50.1" customHeight="1" x14ac:dyDescent="0.9">
      <c r="A22" s="51"/>
      <c r="B22" s="37" t="s">
        <v>27</v>
      </c>
      <c r="C22" s="38">
        <v>4</v>
      </c>
      <c r="D22" s="39" t="s">
        <v>34</v>
      </c>
      <c r="E22" s="43">
        <v>44768</v>
      </c>
      <c r="F22" s="44" t="e">
        <f>G22/$H$28</f>
        <v>#REF!</v>
      </c>
      <c r="G22" s="40" t="e">
        <f>#REF!</f>
        <v>#REF!</v>
      </c>
      <c r="H22" s="41" t="e">
        <f>G22+H20</f>
        <v>#REF!</v>
      </c>
      <c r="I22" s="42" t="e">
        <f>F22+I20</f>
        <v>#REF!</v>
      </c>
      <c r="J22" s="52"/>
      <c r="K22" s="67"/>
    </row>
    <row r="23" spans="1:11" ht="5.0999999999999996" customHeight="1" x14ac:dyDescent="0.3">
      <c r="A23" s="51"/>
      <c r="B23" s="14"/>
      <c r="C23" s="22"/>
      <c r="D23" s="21"/>
      <c r="E23" s="10"/>
      <c r="F23" s="11"/>
      <c r="G23" s="12"/>
      <c r="H23" s="24"/>
      <c r="I23" s="13"/>
      <c r="J23" s="52"/>
      <c r="K23" s="36"/>
    </row>
    <row r="24" spans="1:11" ht="49.5" customHeight="1" x14ac:dyDescent="0.25">
      <c r="A24" s="51"/>
      <c r="B24" s="9" t="s">
        <v>29</v>
      </c>
      <c r="C24" s="22">
        <v>5</v>
      </c>
      <c r="D24" s="21" t="s">
        <v>35</v>
      </c>
      <c r="E24" s="10">
        <v>44799</v>
      </c>
      <c r="F24" s="11" t="e">
        <f t="shared" si="0"/>
        <v>#REF!</v>
      </c>
      <c r="G24" s="12" t="e">
        <f>#REF!+#REF!+#REF!</f>
        <v>#REF!</v>
      </c>
      <c r="H24" s="24" t="e">
        <f>G24+H22</f>
        <v>#REF!</v>
      </c>
      <c r="I24" s="13" t="e">
        <f>I22+F24</f>
        <v>#REF!</v>
      </c>
      <c r="J24" s="52"/>
      <c r="K24" s="36"/>
    </row>
    <row r="25" spans="1:11" ht="5.0999999999999996" customHeight="1" x14ac:dyDescent="0.3">
      <c r="A25" s="51"/>
      <c r="B25" s="14"/>
      <c r="C25" s="22"/>
      <c r="D25" s="21"/>
      <c r="E25" s="10"/>
      <c r="F25" s="11"/>
      <c r="G25" s="12"/>
      <c r="H25" s="24"/>
      <c r="I25" s="13"/>
      <c r="J25" s="52"/>
      <c r="K25" s="36"/>
    </row>
    <row r="26" spans="1:11" ht="50.1" customHeight="1" x14ac:dyDescent="0.25">
      <c r="A26" s="51"/>
      <c r="B26" s="37" t="s">
        <v>31</v>
      </c>
      <c r="C26" s="38">
        <v>6</v>
      </c>
      <c r="D26" s="39" t="s">
        <v>43</v>
      </c>
      <c r="E26" s="43">
        <v>44809</v>
      </c>
      <c r="F26" s="44" t="e">
        <f t="shared" si="0"/>
        <v>#REF!</v>
      </c>
      <c r="G26" s="40" t="e">
        <f>#REF!</f>
        <v>#REF!</v>
      </c>
      <c r="H26" s="41" t="e">
        <f>G26+H24</f>
        <v>#REF!</v>
      </c>
      <c r="I26" s="42" t="e">
        <f>I24+F26</f>
        <v>#REF!</v>
      </c>
      <c r="J26" s="52"/>
      <c r="K26" s="36"/>
    </row>
    <row r="27" spans="1:11" ht="5.0999999999999996" customHeight="1" x14ac:dyDescent="0.3">
      <c r="A27" s="51"/>
      <c r="B27" s="15"/>
      <c r="C27" s="16"/>
      <c r="D27" s="17"/>
      <c r="E27" s="18"/>
      <c r="F27" s="64"/>
      <c r="G27" s="19"/>
      <c r="H27" s="25"/>
      <c r="I27" s="20"/>
      <c r="J27" s="52"/>
      <c r="K27" s="3"/>
    </row>
    <row r="28" spans="1:11" ht="30" customHeight="1" thickBot="1" x14ac:dyDescent="0.3">
      <c r="A28" s="51"/>
      <c r="B28" s="84" t="s">
        <v>3</v>
      </c>
      <c r="C28" s="85"/>
      <c r="D28" s="85"/>
      <c r="E28" s="85"/>
      <c r="F28" s="85"/>
      <c r="G28" s="86"/>
      <c r="H28" s="26" t="e">
        <f>#REF!+#REF!</f>
        <v>#REF!</v>
      </c>
      <c r="I28" s="5" t="e">
        <f>I26</f>
        <v>#REF!</v>
      </c>
      <c r="J28" s="52"/>
      <c r="K28" s="3"/>
    </row>
    <row r="29" spans="1:11" x14ac:dyDescent="0.25">
      <c r="A29" s="53"/>
      <c r="B29" s="2"/>
      <c r="C29" s="2"/>
      <c r="D29" s="2"/>
      <c r="E29" s="2"/>
      <c r="F29" s="2"/>
      <c r="G29" s="2"/>
      <c r="H29" s="2"/>
      <c r="I29" s="2"/>
      <c r="J29" s="54"/>
    </row>
    <row r="30" spans="1:11" x14ac:dyDescent="0.25">
      <c r="A30" s="55"/>
      <c r="B30" s="1"/>
      <c r="C30" s="1"/>
      <c r="D30" s="1"/>
      <c r="E30" s="1"/>
      <c r="F30" s="1"/>
      <c r="G30" s="1"/>
      <c r="H30" s="1"/>
      <c r="I30" s="1"/>
      <c r="J30" s="56"/>
    </row>
    <row r="31" spans="1:11" x14ac:dyDescent="0.25">
      <c r="A31" s="51"/>
      <c r="B31" s="33"/>
      <c r="C31" s="33"/>
      <c r="D31" s="33"/>
      <c r="E31" s="33"/>
      <c r="F31" s="33"/>
      <c r="G31" s="34"/>
      <c r="H31" s="34"/>
      <c r="I31" s="33"/>
      <c r="J31" s="52"/>
    </row>
    <row r="32" spans="1:11" x14ac:dyDescent="0.25">
      <c r="A32" s="51"/>
      <c r="B32" s="33"/>
      <c r="C32" s="33"/>
      <c r="D32" s="33"/>
      <c r="E32" s="33"/>
      <c r="F32" s="33"/>
      <c r="G32" s="33"/>
      <c r="H32" s="33"/>
      <c r="I32" s="33"/>
      <c r="J32" s="52"/>
    </row>
    <row r="33" spans="1:10" x14ac:dyDescent="0.25">
      <c r="A33" s="51"/>
      <c r="B33" s="33"/>
      <c r="C33" s="33"/>
      <c r="D33" s="33"/>
      <c r="E33" s="33"/>
      <c r="F33" s="33"/>
      <c r="G33" s="33"/>
      <c r="H33" s="33"/>
      <c r="I33" s="33"/>
      <c r="J33" s="52"/>
    </row>
    <row r="34" spans="1:10" x14ac:dyDescent="0.25">
      <c r="A34" s="51"/>
      <c r="B34" s="33"/>
      <c r="C34" s="33"/>
      <c r="D34" s="33"/>
      <c r="E34" s="33"/>
      <c r="F34" s="33"/>
      <c r="G34" s="33"/>
      <c r="H34" s="33"/>
      <c r="I34" s="33"/>
      <c r="J34" s="52"/>
    </row>
    <row r="35" spans="1:10" x14ac:dyDescent="0.25">
      <c r="A35" s="51"/>
      <c r="B35" s="33"/>
      <c r="C35" s="33"/>
      <c r="D35" s="33"/>
      <c r="E35" s="33"/>
      <c r="F35" s="33"/>
      <c r="G35" s="33"/>
      <c r="H35" s="33"/>
      <c r="I35" s="33"/>
      <c r="J35" s="52"/>
    </row>
    <row r="36" spans="1:10" x14ac:dyDescent="0.25">
      <c r="A36" s="51"/>
      <c r="B36" s="33"/>
      <c r="C36" s="33"/>
      <c r="D36" s="33"/>
      <c r="E36" s="33"/>
      <c r="F36" s="33"/>
      <c r="G36" s="33"/>
      <c r="H36" s="33"/>
      <c r="I36" s="33"/>
      <c r="J36" s="52"/>
    </row>
    <row r="37" spans="1:10" x14ac:dyDescent="0.25">
      <c r="A37" s="51"/>
      <c r="B37" s="33"/>
      <c r="C37" s="33"/>
      <c r="D37" s="33"/>
      <c r="E37" s="33"/>
      <c r="F37" s="33"/>
      <c r="G37" s="33"/>
      <c r="H37" s="33"/>
      <c r="I37" s="33"/>
      <c r="J37" s="52"/>
    </row>
    <row r="38" spans="1:10" x14ac:dyDescent="0.25">
      <c r="A38" s="51"/>
      <c r="B38" s="33"/>
      <c r="C38" s="33"/>
      <c r="D38" s="33"/>
      <c r="E38" s="33"/>
      <c r="F38" s="33"/>
      <c r="G38" s="33"/>
      <c r="H38" s="33"/>
      <c r="I38" s="33"/>
      <c r="J38" s="52"/>
    </row>
    <row r="39" spans="1:10" x14ac:dyDescent="0.25">
      <c r="A39" s="51"/>
      <c r="B39" s="33"/>
      <c r="C39" s="33"/>
      <c r="D39" s="33"/>
      <c r="E39" s="33"/>
      <c r="F39" s="33"/>
      <c r="G39" s="33"/>
      <c r="H39" s="33"/>
      <c r="I39" s="33"/>
      <c r="J39" s="52"/>
    </row>
    <row r="40" spans="1:10" x14ac:dyDescent="0.25">
      <c r="A40" s="51"/>
      <c r="B40" s="33"/>
      <c r="C40" s="33"/>
      <c r="D40" s="33"/>
      <c r="E40" s="33"/>
      <c r="F40" s="33"/>
      <c r="G40" s="33"/>
      <c r="H40" s="33"/>
      <c r="I40" s="33"/>
      <c r="J40" s="52"/>
    </row>
    <row r="41" spans="1:10" x14ac:dyDescent="0.25">
      <c r="A41" s="51"/>
      <c r="B41" s="33"/>
      <c r="C41" s="33"/>
      <c r="D41" s="33"/>
      <c r="E41" s="33"/>
      <c r="F41" s="33"/>
      <c r="G41" s="33"/>
      <c r="H41" s="33"/>
      <c r="I41" s="33"/>
      <c r="J41" s="52"/>
    </row>
    <row r="42" spans="1:10" x14ac:dyDescent="0.25">
      <c r="A42" s="51"/>
      <c r="B42" s="33"/>
      <c r="C42" s="33"/>
      <c r="D42" s="33"/>
      <c r="E42" s="33"/>
      <c r="F42" s="33"/>
      <c r="G42" s="33"/>
      <c r="H42" s="33"/>
      <c r="I42" s="33"/>
      <c r="J42" s="52"/>
    </row>
    <row r="43" spans="1:10" x14ac:dyDescent="0.25">
      <c r="A43" s="51"/>
      <c r="B43" s="33"/>
      <c r="C43" s="33"/>
      <c r="D43" s="33"/>
      <c r="E43" s="33"/>
      <c r="F43" s="33"/>
      <c r="G43" s="33"/>
      <c r="H43" s="33"/>
      <c r="I43" s="33"/>
      <c r="J43" s="52"/>
    </row>
    <row r="44" spans="1:10" x14ac:dyDescent="0.25">
      <c r="A44" s="51"/>
      <c r="B44" s="33"/>
      <c r="C44" s="33"/>
      <c r="D44" s="33"/>
      <c r="E44" s="33"/>
      <c r="F44" s="33"/>
      <c r="G44" s="33"/>
      <c r="H44" s="33"/>
      <c r="I44" s="33"/>
      <c r="J44" s="52"/>
    </row>
    <row r="45" spans="1:10" x14ac:dyDescent="0.25">
      <c r="A45" s="51"/>
      <c r="B45" s="33"/>
      <c r="C45" s="33"/>
      <c r="D45" s="33"/>
      <c r="E45" s="33"/>
      <c r="F45" s="33"/>
      <c r="G45" s="33"/>
      <c r="H45" s="33"/>
      <c r="I45" s="33"/>
      <c r="J45" s="52"/>
    </row>
    <row r="46" spans="1:10" x14ac:dyDescent="0.25">
      <c r="A46" s="51"/>
      <c r="B46" s="33"/>
      <c r="C46" s="33"/>
      <c r="D46" s="33"/>
      <c r="E46" s="33"/>
      <c r="F46" s="33"/>
      <c r="G46" s="33"/>
      <c r="H46" s="33"/>
      <c r="I46" s="33"/>
      <c r="J46" s="52"/>
    </row>
    <row r="47" spans="1:10" x14ac:dyDescent="0.25">
      <c r="A47" s="51"/>
      <c r="B47" s="33"/>
      <c r="C47" s="33"/>
      <c r="D47" s="33"/>
      <c r="E47" s="33"/>
      <c r="F47" s="33"/>
      <c r="G47" s="33"/>
      <c r="H47" s="33"/>
      <c r="I47" s="33"/>
      <c r="J47" s="52"/>
    </row>
    <row r="48" spans="1:10" x14ac:dyDescent="0.25">
      <c r="A48" s="51"/>
      <c r="B48" s="33"/>
      <c r="C48" s="33"/>
      <c r="D48" s="33"/>
      <c r="E48" s="33"/>
      <c r="F48" s="33"/>
      <c r="G48" s="33"/>
      <c r="H48" s="33"/>
      <c r="I48" s="33"/>
      <c r="J48" s="52"/>
    </row>
    <row r="49" spans="1:10" x14ac:dyDescent="0.25">
      <c r="A49" s="51"/>
      <c r="B49" s="33"/>
      <c r="C49" s="33"/>
      <c r="D49" s="33"/>
      <c r="E49" s="33"/>
      <c r="F49" s="33"/>
      <c r="G49" s="33"/>
      <c r="H49" s="33"/>
      <c r="I49" s="33"/>
      <c r="J49" s="52"/>
    </row>
    <row r="50" spans="1:10" x14ac:dyDescent="0.25">
      <c r="A50" s="51"/>
      <c r="B50" s="33"/>
      <c r="C50" s="33"/>
      <c r="D50" s="33"/>
      <c r="E50" s="33"/>
      <c r="F50" s="33"/>
      <c r="G50" s="33"/>
      <c r="H50" s="33"/>
      <c r="I50" s="33"/>
      <c r="J50" s="52"/>
    </row>
    <row r="51" spans="1:10" x14ac:dyDescent="0.25">
      <c r="A51" s="51"/>
      <c r="B51" s="33"/>
      <c r="C51" s="33"/>
      <c r="D51" s="33"/>
      <c r="E51" s="33"/>
      <c r="F51" s="33"/>
      <c r="G51" s="33"/>
      <c r="H51" s="33"/>
      <c r="I51" s="33"/>
      <c r="J51" s="52"/>
    </row>
    <row r="52" spans="1:10" x14ac:dyDescent="0.25">
      <c r="A52" s="51"/>
      <c r="B52" s="33"/>
      <c r="C52" s="33"/>
      <c r="D52" s="33"/>
      <c r="E52" s="33"/>
      <c r="F52" s="33"/>
      <c r="G52" s="33"/>
      <c r="H52" s="33"/>
      <c r="I52" s="33"/>
      <c r="J52" s="52"/>
    </row>
    <row r="53" spans="1:10" x14ac:dyDescent="0.25">
      <c r="A53" s="51"/>
      <c r="B53" s="33"/>
      <c r="C53" s="33"/>
      <c r="D53" s="33"/>
      <c r="E53" s="33"/>
      <c r="F53" s="33"/>
      <c r="G53" s="33"/>
      <c r="H53" s="33"/>
      <c r="I53" s="33"/>
      <c r="J53" s="52"/>
    </row>
    <row r="54" spans="1:10" x14ac:dyDescent="0.25">
      <c r="A54" s="51"/>
      <c r="B54" s="33"/>
      <c r="C54" s="33"/>
      <c r="D54" s="33"/>
      <c r="E54" s="33"/>
      <c r="F54" s="33"/>
      <c r="G54" s="33"/>
      <c r="H54" s="33"/>
      <c r="I54" s="33"/>
      <c r="J54" s="52"/>
    </row>
    <row r="55" spans="1:10" x14ac:dyDescent="0.25">
      <c r="A55" s="51"/>
      <c r="B55" s="33"/>
      <c r="C55" s="33"/>
      <c r="D55" s="33"/>
      <c r="E55" s="33"/>
      <c r="F55" s="33"/>
      <c r="G55" s="33"/>
      <c r="H55" s="33"/>
      <c r="I55" s="33"/>
      <c r="J55" s="52"/>
    </row>
    <row r="56" spans="1:10" x14ac:dyDescent="0.25">
      <c r="A56" s="51"/>
      <c r="B56" s="33"/>
      <c r="C56" s="33"/>
      <c r="D56" s="33"/>
      <c r="E56" s="33"/>
      <c r="F56" s="33"/>
      <c r="G56" s="33"/>
      <c r="H56" s="33"/>
      <c r="I56" s="33"/>
      <c r="J56" s="52"/>
    </row>
    <row r="57" spans="1:10" x14ac:dyDescent="0.25">
      <c r="A57" s="51"/>
      <c r="B57" s="33"/>
      <c r="C57" s="33"/>
      <c r="D57" s="33"/>
      <c r="E57" s="33"/>
      <c r="F57" s="33"/>
      <c r="G57" s="33"/>
      <c r="H57" s="33"/>
      <c r="I57" s="33"/>
      <c r="J57" s="52"/>
    </row>
    <row r="58" spans="1:10" x14ac:dyDescent="0.25">
      <c r="A58" s="51"/>
      <c r="B58" s="33"/>
      <c r="C58" s="33"/>
      <c r="D58" s="33"/>
      <c r="E58" s="33"/>
      <c r="F58" s="33"/>
      <c r="G58" s="33"/>
      <c r="H58" s="33"/>
      <c r="I58" s="33"/>
      <c r="J58" s="52"/>
    </row>
    <row r="59" spans="1:10" x14ac:dyDescent="0.25">
      <c r="A59" s="51"/>
      <c r="B59" s="33"/>
      <c r="C59" s="33"/>
      <c r="D59" s="33"/>
      <c r="E59" s="33"/>
      <c r="F59" s="33"/>
      <c r="G59" s="33"/>
      <c r="H59" s="33"/>
      <c r="I59" s="33"/>
      <c r="J59" s="52"/>
    </row>
    <row r="60" spans="1:10" x14ac:dyDescent="0.25">
      <c r="A60" s="51"/>
      <c r="B60" s="33"/>
      <c r="C60" s="33"/>
      <c r="D60" s="33"/>
      <c r="E60" s="33"/>
      <c r="F60" s="33"/>
      <c r="G60" s="33"/>
      <c r="H60" s="33"/>
      <c r="I60" s="33"/>
      <c r="J60" s="52"/>
    </row>
    <row r="61" spans="1:10" x14ac:dyDescent="0.25">
      <c r="A61" s="51"/>
      <c r="B61" s="33"/>
      <c r="C61" s="33"/>
      <c r="D61" s="33"/>
      <c r="E61" s="33"/>
      <c r="F61" s="33"/>
      <c r="G61" s="33"/>
      <c r="H61" s="33"/>
      <c r="I61" s="33"/>
      <c r="J61" s="52"/>
    </row>
    <row r="62" spans="1:10" x14ac:dyDescent="0.25">
      <c r="A62" s="51"/>
      <c r="B62" s="33"/>
      <c r="C62" s="33"/>
      <c r="D62" s="33"/>
      <c r="E62" s="33"/>
      <c r="F62" s="33"/>
      <c r="G62" s="33"/>
      <c r="H62" s="33"/>
      <c r="I62" s="33"/>
      <c r="J62" s="52"/>
    </row>
    <row r="63" spans="1:10" x14ac:dyDescent="0.25">
      <c r="A63" s="51"/>
      <c r="B63" s="33"/>
      <c r="C63" s="33"/>
      <c r="D63" s="33"/>
      <c r="E63" s="33"/>
      <c r="F63" s="33"/>
      <c r="G63" s="33"/>
      <c r="H63" s="33"/>
      <c r="I63" s="33"/>
      <c r="J63" s="52"/>
    </row>
    <row r="64" spans="1:10" x14ac:dyDescent="0.25">
      <c r="A64" s="51"/>
      <c r="B64" s="33"/>
      <c r="C64" s="33"/>
      <c r="D64" s="33"/>
      <c r="E64" s="33"/>
      <c r="F64" s="33"/>
      <c r="G64" s="33"/>
      <c r="H64" s="33"/>
      <c r="I64" s="33"/>
      <c r="J64" s="52"/>
    </row>
    <row r="65" spans="1:10" x14ac:dyDescent="0.25">
      <c r="A65" s="51"/>
      <c r="B65" s="33"/>
      <c r="C65" s="33"/>
      <c r="D65" s="33"/>
      <c r="E65" s="33"/>
      <c r="F65" s="33"/>
      <c r="G65" s="33"/>
      <c r="H65" s="33"/>
      <c r="I65" s="33"/>
      <c r="J65" s="52"/>
    </row>
    <row r="66" spans="1:10" x14ac:dyDescent="0.25">
      <c r="A66" s="51"/>
      <c r="B66" s="33"/>
      <c r="C66" s="33"/>
      <c r="D66" s="33"/>
      <c r="E66" s="33"/>
      <c r="F66" s="33"/>
      <c r="G66" s="33"/>
      <c r="H66" s="33"/>
      <c r="I66" s="33"/>
      <c r="J66" s="52"/>
    </row>
    <row r="67" spans="1:10" x14ac:dyDescent="0.25">
      <c r="A67" s="51"/>
      <c r="B67" s="33"/>
      <c r="C67" s="33"/>
      <c r="D67" s="33"/>
      <c r="E67" s="33"/>
      <c r="F67" s="33"/>
      <c r="G67" s="33"/>
      <c r="H67" s="33"/>
      <c r="I67" s="33"/>
      <c r="J67" s="52"/>
    </row>
    <row r="68" spans="1:10" x14ac:dyDescent="0.25">
      <c r="A68" s="51"/>
      <c r="B68" s="33"/>
      <c r="C68" s="33"/>
      <c r="D68" s="33"/>
      <c r="E68" s="33"/>
      <c r="F68" s="33"/>
      <c r="G68" s="33"/>
      <c r="H68" s="33"/>
      <c r="I68" s="33"/>
      <c r="J68" s="52"/>
    </row>
    <row r="69" spans="1:10" x14ac:dyDescent="0.25">
      <c r="A69" s="51"/>
      <c r="B69" s="33"/>
      <c r="C69" s="33"/>
      <c r="D69" s="33"/>
      <c r="E69" s="33"/>
      <c r="F69" s="33"/>
      <c r="G69" s="33"/>
      <c r="H69" s="33"/>
      <c r="I69" s="33"/>
      <c r="J69" s="52"/>
    </row>
    <row r="70" spans="1:10" x14ac:dyDescent="0.25">
      <c r="A70" s="51"/>
      <c r="B70" s="33"/>
      <c r="C70" s="33"/>
      <c r="D70" s="33"/>
      <c r="E70" s="33"/>
      <c r="F70" s="33"/>
      <c r="G70" s="33"/>
      <c r="H70" s="33"/>
      <c r="I70" s="33"/>
      <c r="J70" s="52"/>
    </row>
    <row r="71" spans="1:10" ht="15.75" thickBot="1" x14ac:dyDescent="0.3">
      <c r="A71" s="57"/>
      <c r="B71" s="58"/>
      <c r="C71" s="58"/>
      <c r="D71" s="58"/>
      <c r="E71" s="58"/>
      <c r="F71" s="58"/>
      <c r="G71" s="58"/>
      <c r="H71" s="58"/>
      <c r="I71" s="58"/>
      <c r="J71" s="59"/>
    </row>
  </sheetData>
  <mergeCells count="22">
    <mergeCell ref="D2:F2"/>
    <mergeCell ref="G2:I11"/>
    <mergeCell ref="B3:B11"/>
    <mergeCell ref="D3:F3"/>
    <mergeCell ref="D4:F4"/>
    <mergeCell ref="D5:F5"/>
    <mergeCell ref="D6:F6"/>
    <mergeCell ref="D7:F7"/>
    <mergeCell ref="D8:F8"/>
    <mergeCell ref="D9:F9"/>
    <mergeCell ref="I13:I14"/>
    <mergeCell ref="B28:G28"/>
    <mergeCell ref="D10:F10"/>
    <mergeCell ref="D11:F11"/>
    <mergeCell ref="B12:J12"/>
    <mergeCell ref="B13:B14"/>
    <mergeCell ref="C13:C14"/>
    <mergeCell ref="D13:D14"/>
    <mergeCell ref="E13:E14"/>
    <mergeCell ref="F13:F14"/>
    <mergeCell ref="G13:G14"/>
    <mergeCell ref="H13:H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landscape" horizontalDpi="300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A623-FC9E-48AC-AFCA-AEA786376788}">
  <dimension ref="B2:L20"/>
  <sheetViews>
    <sheetView workbookViewId="0">
      <selection activeCell="C8" sqref="C8"/>
    </sheetView>
  </sheetViews>
  <sheetFormatPr defaultRowHeight="15" x14ac:dyDescent="0.25"/>
  <cols>
    <col min="2" max="2" width="33.7109375" customWidth="1"/>
    <col min="3" max="3" width="21.85546875" customWidth="1"/>
    <col min="4" max="4" width="23.5703125" bestFit="1" customWidth="1"/>
    <col min="5" max="5" width="12" bestFit="1" customWidth="1"/>
    <col min="6" max="6" width="14.85546875" customWidth="1"/>
    <col min="7" max="7" width="15.85546875" bestFit="1" customWidth="1"/>
    <col min="8" max="8" width="14.28515625" bestFit="1" customWidth="1"/>
    <col min="10" max="10" width="15.5703125" bestFit="1" customWidth="1"/>
  </cols>
  <sheetData>
    <row r="2" spans="2:12" ht="30" customHeight="1" x14ac:dyDescent="0.25">
      <c r="B2" s="29" t="s">
        <v>32</v>
      </c>
      <c r="C2" s="30">
        <v>44670</v>
      </c>
      <c r="D2" s="66" t="e">
        <f>RESUMO!H16</f>
        <v>#REF!</v>
      </c>
      <c r="E2" s="35" t="e">
        <f>D2/$B$10</f>
        <v>#REF!</v>
      </c>
      <c r="H2" s="62"/>
      <c r="J2" s="4"/>
    </row>
    <row r="3" spans="2:12" ht="45" customHeight="1" x14ac:dyDescent="0.25">
      <c r="B3" s="27" t="s">
        <v>36</v>
      </c>
      <c r="C3" s="28">
        <v>44701</v>
      </c>
      <c r="D3" s="66" t="e">
        <f>RESUMO!H18</f>
        <v>#REF!</v>
      </c>
      <c r="E3" s="35" t="e">
        <f>D3/$B$10</f>
        <v>#REF!</v>
      </c>
    </row>
    <row r="4" spans="2:12" ht="45" customHeight="1" x14ac:dyDescent="0.25">
      <c r="B4" s="29" t="s">
        <v>33</v>
      </c>
      <c r="C4" s="30">
        <v>44727</v>
      </c>
      <c r="D4" s="66" t="e">
        <f>RESUMO!H20</f>
        <v>#REF!</v>
      </c>
      <c r="E4" s="35">
        <v>0.1</v>
      </c>
      <c r="H4" s="62"/>
      <c r="J4" s="4"/>
      <c r="L4" s="36"/>
    </row>
    <row r="5" spans="2:12" ht="45" customHeight="1" x14ac:dyDescent="0.25">
      <c r="B5" s="27" t="s">
        <v>37</v>
      </c>
      <c r="C5" s="28">
        <v>44768</v>
      </c>
      <c r="D5" s="66" t="e">
        <f>RESUMO!H22</f>
        <v>#REF!</v>
      </c>
      <c r="E5" s="35" t="e">
        <f>D5/$B$10</f>
        <v>#REF!</v>
      </c>
      <c r="H5" s="62"/>
      <c r="J5" s="4"/>
      <c r="L5" s="36"/>
    </row>
    <row r="6" spans="2:12" ht="48.75" customHeight="1" x14ac:dyDescent="0.25">
      <c r="B6" s="29" t="s">
        <v>38</v>
      </c>
      <c r="C6" s="30">
        <v>44799</v>
      </c>
      <c r="D6" s="66" t="e">
        <f>RESUMO!H24</f>
        <v>#REF!</v>
      </c>
      <c r="E6" s="35" t="e">
        <f>D6/$B$10</f>
        <v>#REF!</v>
      </c>
      <c r="H6" s="62"/>
      <c r="J6" s="4"/>
      <c r="L6" s="36"/>
    </row>
    <row r="7" spans="2:12" ht="45" x14ac:dyDescent="0.25">
      <c r="B7" s="27" t="s">
        <v>39</v>
      </c>
      <c r="C7" s="28">
        <v>44809</v>
      </c>
      <c r="D7" s="66" t="e">
        <f>RESUMO!H26</f>
        <v>#REF!</v>
      </c>
      <c r="E7" s="35" t="e">
        <f>D7/$B$10</f>
        <v>#REF!</v>
      </c>
      <c r="J7" s="32"/>
    </row>
    <row r="8" spans="2:12" x14ac:dyDescent="0.25">
      <c r="J8" s="31"/>
    </row>
    <row r="9" spans="2:12" x14ac:dyDescent="0.25">
      <c r="J9" s="4"/>
    </row>
    <row r="10" spans="2:12" x14ac:dyDescent="0.25">
      <c r="B10" s="61">
        <f>2123960.66</f>
        <v>2123960.66</v>
      </c>
      <c r="G10" s="36"/>
      <c r="H10" s="4"/>
    </row>
    <row r="12" spans="2:12" x14ac:dyDescent="0.25">
      <c r="F12" s="61"/>
    </row>
    <row r="13" spans="2:12" x14ac:dyDescent="0.25">
      <c r="B13" s="3"/>
      <c r="E13" s="63"/>
      <c r="F13" s="4"/>
      <c r="G13" s="3"/>
    </row>
    <row r="14" spans="2:12" x14ac:dyDescent="0.25">
      <c r="B14" s="61"/>
      <c r="E14" s="63"/>
      <c r="F14" s="4"/>
      <c r="G14" s="3"/>
    </row>
    <row r="15" spans="2:12" x14ac:dyDescent="0.25">
      <c r="B15" s="3"/>
      <c r="E15" s="63"/>
      <c r="F15" s="4"/>
      <c r="G15" s="3"/>
    </row>
    <row r="16" spans="2:12" x14ac:dyDescent="0.25">
      <c r="G16" s="3"/>
      <c r="H16" s="3"/>
    </row>
    <row r="20" spans="7:7" x14ac:dyDescent="0.25">
      <c r="G20" s="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3"/>
  <sheetViews>
    <sheetView tabSelected="1" topLeftCell="B1" workbookViewId="0">
      <selection activeCell="O8" sqref="O8"/>
    </sheetView>
  </sheetViews>
  <sheetFormatPr defaultRowHeight="15" x14ac:dyDescent="0.25"/>
  <cols>
    <col min="2" max="2" width="33.7109375" customWidth="1"/>
    <col min="3" max="6" width="14.28515625" bestFit="1" customWidth="1"/>
    <col min="7" max="11" width="15.85546875" bestFit="1" customWidth="1"/>
    <col min="12" max="12" width="15.5703125" bestFit="1" customWidth="1"/>
  </cols>
  <sheetData>
    <row r="2" spans="2:11" ht="18.75" x14ac:dyDescent="0.3">
      <c r="D2" s="116" t="s">
        <v>55</v>
      </c>
      <c r="E2" s="116"/>
      <c r="F2" s="116"/>
      <c r="G2" s="116"/>
      <c r="H2" s="116"/>
      <c r="I2" s="116"/>
    </row>
    <row r="3" spans="2:11" x14ac:dyDescent="0.25">
      <c r="E3" s="93" t="s">
        <v>56</v>
      </c>
      <c r="F3" s="93"/>
      <c r="G3" s="93"/>
      <c r="H3" s="93"/>
    </row>
    <row r="5" spans="2:11" x14ac:dyDescent="0.25">
      <c r="C5" s="77" t="s">
        <v>46</v>
      </c>
      <c r="D5" s="77" t="s">
        <v>47</v>
      </c>
      <c r="E5" s="77" t="s">
        <v>48</v>
      </c>
      <c r="F5" s="77" t="s">
        <v>49</v>
      </c>
      <c r="G5" s="77" t="s">
        <v>50</v>
      </c>
      <c r="H5" s="77" t="s">
        <v>51</v>
      </c>
      <c r="I5" s="77" t="s">
        <v>52</v>
      </c>
      <c r="J5" s="77" t="s">
        <v>53</v>
      </c>
    </row>
    <row r="6" spans="2:11" ht="30" x14ac:dyDescent="0.25">
      <c r="B6" s="74" t="s">
        <v>45</v>
      </c>
      <c r="C6" s="78"/>
      <c r="D6" s="78"/>
      <c r="E6" s="78"/>
      <c r="F6" s="78"/>
      <c r="G6" s="78"/>
      <c r="H6" s="78"/>
      <c r="I6" s="79"/>
      <c r="J6" s="78"/>
    </row>
    <row r="7" spans="2:11" x14ac:dyDescent="0.25">
      <c r="B7" s="75" t="s">
        <v>54</v>
      </c>
      <c r="C7" s="77"/>
      <c r="D7" s="78"/>
      <c r="E7" s="78"/>
      <c r="F7" s="78"/>
      <c r="G7" s="78"/>
      <c r="H7" s="78"/>
      <c r="I7" s="78"/>
      <c r="J7" s="77"/>
    </row>
    <row r="8" spans="2:11" x14ac:dyDescent="0.25">
      <c r="B8" s="74" t="s">
        <v>44</v>
      </c>
      <c r="C8" s="77"/>
      <c r="D8" s="77"/>
      <c r="E8" s="77"/>
      <c r="F8" s="77"/>
      <c r="G8" s="77"/>
      <c r="H8" s="77"/>
      <c r="I8" s="78"/>
      <c r="J8" s="78"/>
    </row>
    <row r="9" spans="2:11" x14ac:dyDescent="0.25">
      <c r="C9" s="80">
        <v>5.74E-2</v>
      </c>
      <c r="D9" s="80">
        <v>4.0800000000000003E-2</v>
      </c>
      <c r="E9" s="80">
        <v>0.14940000000000001</v>
      </c>
      <c r="F9" s="80">
        <v>0.14940000000000001</v>
      </c>
      <c r="G9" s="80">
        <v>0.14940000000000001</v>
      </c>
      <c r="H9" s="80">
        <v>0.14940000000000001</v>
      </c>
      <c r="I9" s="80">
        <v>0.1792</v>
      </c>
      <c r="J9" s="80">
        <v>0.125</v>
      </c>
      <c r="K9" s="76">
        <v>1</v>
      </c>
    </row>
    <row r="10" spans="2:11" x14ac:dyDescent="0.25">
      <c r="C10" s="81" t="s">
        <v>57</v>
      </c>
      <c r="D10" s="81" t="s">
        <v>57</v>
      </c>
      <c r="E10" s="81" t="s">
        <v>57</v>
      </c>
      <c r="F10" s="81" t="s">
        <v>57</v>
      </c>
      <c r="G10" s="81" t="s">
        <v>57</v>
      </c>
      <c r="H10" s="81" t="s">
        <v>57</v>
      </c>
      <c r="I10" s="81" t="s">
        <v>57</v>
      </c>
      <c r="J10" s="81" t="s">
        <v>57</v>
      </c>
      <c r="K10" s="73" t="s">
        <v>57</v>
      </c>
    </row>
    <row r="12" spans="2:11" x14ac:dyDescent="0.25">
      <c r="I12" s="72"/>
      <c r="J12" s="3"/>
    </row>
    <row r="13" spans="2:11" x14ac:dyDescent="0.25">
      <c r="I13" s="3"/>
    </row>
  </sheetData>
  <mergeCells count="2">
    <mergeCell ref="D2:I2"/>
    <mergeCell ref="E3:H3"/>
  </mergeCells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96A73-B544-42D3-BFF9-EA2F381C5328}">
  <dimension ref="B5:G13"/>
  <sheetViews>
    <sheetView workbookViewId="0">
      <selection activeCell="C9" sqref="C9"/>
    </sheetView>
  </sheetViews>
  <sheetFormatPr defaultRowHeight="15" x14ac:dyDescent="0.25"/>
  <cols>
    <col min="2" max="2" width="27.85546875" customWidth="1"/>
    <col min="3" max="3" width="21.5703125" customWidth="1"/>
    <col min="4" max="4" width="20.140625" customWidth="1"/>
    <col min="5" max="5" width="21.5703125" customWidth="1"/>
    <col min="6" max="6" width="19.140625" bestFit="1" customWidth="1"/>
    <col min="7" max="7" width="11.85546875" bestFit="1" customWidth="1"/>
  </cols>
  <sheetData>
    <row r="5" spans="2:7" x14ac:dyDescent="0.25">
      <c r="D5" s="32"/>
      <c r="E5" s="35"/>
      <c r="G5">
        <v>182837.46600000001</v>
      </c>
    </row>
    <row r="6" spans="2:7" ht="77.25" customHeight="1" x14ac:dyDescent="0.25">
      <c r="B6" s="27" t="s">
        <v>40</v>
      </c>
      <c r="C6" s="28">
        <v>44732</v>
      </c>
      <c r="D6" s="65">
        <f>$B$11*E6</f>
        <v>192130.9</v>
      </c>
      <c r="E6" s="35">
        <v>0.65</v>
      </c>
      <c r="G6">
        <v>243858.44999999998</v>
      </c>
    </row>
    <row r="7" spans="2:7" ht="77.25" customHeight="1" x14ac:dyDescent="0.25">
      <c r="B7" s="29" t="s">
        <v>41</v>
      </c>
      <c r="C7" s="30">
        <v>44799</v>
      </c>
      <c r="D7" s="65">
        <f>$B$11*E7+D6</f>
        <v>243858.44999999998</v>
      </c>
      <c r="E7" s="35">
        <v>0.17499999999999999</v>
      </c>
      <c r="G7">
        <f>G5+G6</f>
        <v>426695.91599999997</v>
      </c>
    </row>
    <row r="8" spans="2:7" ht="77.25" customHeight="1" x14ac:dyDescent="0.25">
      <c r="B8" s="27" t="s">
        <v>42</v>
      </c>
      <c r="C8" s="28">
        <v>44799</v>
      </c>
      <c r="D8" s="65">
        <f>$B$11*E8+D7</f>
        <v>295586</v>
      </c>
      <c r="E8" s="35">
        <v>0.17499999999999999</v>
      </c>
    </row>
    <row r="11" spans="2:7" x14ac:dyDescent="0.25">
      <c r="B11" s="4">
        <v>295586</v>
      </c>
    </row>
    <row r="12" spans="2:7" x14ac:dyDescent="0.25">
      <c r="B12" s="61"/>
    </row>
    <row r="13" spans="2:7" x14ac:dyDescent="0.25">
      <c r="B13" s="6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RESUMO</vt:lpstr>
      <vt:lpstr>Plan1-RES</vt:lpstr>
      <vt:lpstr>Plan1-INI</vt:lpstr>
      <vt:lpstr>Plan2-ADT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luciano.soares</dc:creator>
  <cp:lastModifiedBy>Caio</cp:lastModifiedBy>
  <cp:lastPrinted>2023-08-28T13:04:31Z</cp:lastPrinted>
  <dcterms:created xsi:type="dcterms:W3CDTF">2021-10-22T22:05:27Z</dcterms:created>
  <dcterms:modified xsi:type="dcterms:W3CDTF">2023-12-12T16:32:35Z</dcterms:modified>
</cp:coreProperties>
</file>