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25320" yWindow="-2025" windowWidth="24240" windowHeight="13740"/>
  </bookViews>
  <sheets>
    <sheet name="Anexo IIB OrcRef" sheetId="6" r:id="rId1"/>
    <sheet name="Anexo IIB Orc_Etapa 1" sheetId="8" state="hidden" r:id="rId2"/>
    <sheet name="Anexo IIB Orc_Etapa 2" sheetId="9" state="hidden" r:id="rId3"/>
  </sheets>
  <definedNames>
    <definedName name="Tabela_de_custos" localSheetId="1">'Anexo IIB Orc_Etapa 1'!#REF!</definedName>
    <definedName name="Tabela_de_custos" localSheetId="2">'Anexo IIB Orc_Etapa 2'!#REF!</definedName>
    <definedName name="Tabela_de_custos" localSheetId="0">'Anexo IIB OrcRef'!#REF!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6" l="1"/>
  <c r="H21" i="6"/>
  <c r="G25" i="9" l="1"/>
  <c r="G24" i="9"/>
  <c r="G23" i="9"/>
  <c r="G22" i="9"/>
  <c r="G21" i="9"/>
  <c r="E21" i="6" s="1"/>
  <c r="G20" i="9"/>
  <c r="G13" i="9"/>
  <c r="G14" i="9"/>
  <c r="G15" i="9"/>
  <c r="G16" i="9"/>
  <c r="G17" i="9"/>
  <c r="G12" i="9"/>
  <c r="H21" i="9"/>
  <c r="I21" i="9" s="1"/>
  <c r="G21" i="8"/>
  <c r="H21" i="8" s="1"/>
  <c r="G25" i="8"/>
  <c r="F20" i="8"/>
  <c r="D20" i="6" s="1"/>
  <c r="F20" i="6" s="1"/>
  <c r="H25" i="9"/>
  <c r="G24" i="8"/>
  <c r="H23" i="9"/>
  <c r="G22" i="8"/>
  <c r="G16" i="8"/>
  <c r="H15" i="9"/>
  <c r="H14" i="9"/>
  <c r="H13" i="9"/>
  <c r="H12" i="9"/>
  <c r="H20" i="6" l="1"/>
  <c r="H24" i="9"/>
  <c r="I24" i="9" s="1"/>
  <c r="G15" i="8"/>
  <c r="H20" i="9"/>
  <c r="I20" i="9" s="1"/>
  <c r="I15" i="9"/>
  <c r="I12" i="9"/>
  <c r="G12" i="8"/>
  <c r="G14" i="8"/>
  <c r="G17" i="8"/>
  <c r="G13" i="8"/>
  <c r="G23" i="8"/>
  <c r="H16" i="9"/>
  <c r="I16" i="9" s="1"/>
  <c r="H22" i="9"/>
  <c r="I22" i="9" s="1"/>
  <c r="G20" i="8"/>
  <c r="H20" i="8" s="1"/>
  <c r="H17" i="9"/>
  <c r="I17" i="9" s="1"/>
  <c r="I25" i="9"/>
  <c r="I23" i="9"/>
  <c r="I14" i="9"/>
  <c r="G18" i="9"/>
  <c r="I13" i="9"/>
  <c r="F22" i="8"/>
  <c r="F24" i="8"/>
  <c r="F23" i="8"/>
  <c r="F17" i="8"/>
  <c r="F13" i="8"/>
  <c r="F23" i="6"/>
  <c r="H23" i="6" s="1"/>
  <c r="H24" i="8" l="1"/>
  <c r="F24" i="6"/>
  <c r="H24" i="6" s="1"/>
  <c r="H22" i="8"/>
  <c r="F22" i="6"/>
  <c r="H22" i="6" s="1"/>
  <c r="H17" i="8"/>
  <c r="F17" i="6"/>
  <c r="H17" i="6" s="1"/>
  <c r="H13" i="8"/>
  <c r="H23" i="8"/>
  <c r="I26" i="9"/>
  <c r="I18" i="9"/>
  <c r="F15" i="8"/>
  <c r="F16" i="8"/>
  <c r="F14" i="8"/>
  <c r="F12" i="8"/>
  <c r="F13" i="6"/>
  <c r="E18" i="6"/>
  <c r="H15" i="8" l="1"/>
  <c r="F15" i="6"/>
  <c r="H15" i="6" s="1"/>
  <c r="H12" i="8"/>
  <c r="H14" i="8"/>
  <c r="F14" i="6"/>
  <c r="H14" i="6" s="1"/>
  <c r="H16" i="8"/>
  <c r="F16" i="6"/>
  <c r="H16" i="6" s="1"/>
  <c r="H13" i="6"/>
  <c r="I27" i="9"/>
  <c r="F25" i="8"/>
  <c r="F18" i="8"/>
  <c r="H18" i="8" l="1"/>
  <c r="F12" i="6"/>
  <c r="D18" i="6"/>
  <c r="H25" i="8"/>
  <c r="H26" i="8" s="1"/>
  <c r="F25" i="6"/>
  <c r="H25" i="6" s="1"/>
  <c r="H26" i="6" s="1"/>
  <c r="H27" i="8" l="1"/>
  <c r="H12" i="6"/>
  <c r="H18" i="6" s="1"/>
  <c r="H27" i="6" s="1"/>
  <c r="F18" i="6"/>
</calcChain>
</file>

<file path=xl/sharedStrings.xml><?xml version="1.0" encoding="utf-8"?>
<sst xmlns="http://schemas.openxmlformats.org/spreadsheetml/2006/main" count="177" uniqueCount="62">
  <si>
    <t>Item</t>
  </si>
  <si>
    <t>Descrição</t>
  </si>
  <si>
    <t>Un</t>
  </si>
  <si>
    <t>Unitário</t>
  </si>
  <si>
    <t>1.</t>
  </si>
  <si>
    <t>Recursos Humanos</t>
  </si>
  <si>
    <t>1.1</t>
  </si>
  <si>
    <t>h</t>
  </si>
  <si>
    <t>1.2</t>
  </si>
  <si>
    <t>Consultor</t>
  </si>
  <si>
    <t>1.3</t>
  </si>
  <si>
    <t>1.4</t>
  </si>
  <si>
    <t>1.5</t>
  </si>
  <si>
    <t>1.6</t>
  </si>
  <si>
    <t>Desenhista Cadista</t>
  </si>
  <si>
    <t>Recursos Materiais</t>
  </si>
  <si>
    <t>2.1</t>
  </si>
  <si>
    <t>2.2</t>
  </si>
  <si>
    <t>2.3</t>
  </si>
  <si>
    <t>2.4</t>
  </si>
  <si>
    <t>Fotos Coloridas</t>
  </si>
  <si>
    <t>un</t>
  </si>
  <si>
    <t>2.5</t>
  </si>
  <si>
    <t>2.6</t>
  </si>
  <si>
    <t>Plotagem A1 colorida</t>
  </si>
  <si>
    <t>Subtotal Recursos Materiais</t>
  </si>
  <si>
    <t>Subtotal Recursos Humanos</t>
  </si>
  <si>
    <t>Coordenador Geral</t>
  </si>
  <si>
    <t>Eletrotécnico</t>
  </si>
  <si>
    <t>Total Geral</t>
  </si>
  <si>
    <t>Carro Popular (50% op.)</t>
  </si>
  <si>
    <t>Cópia Xerox (preto)</t>
  </si>
  <si>
    <t>Ensaio de isolação de Cabo de Média Tensão</t>
  </si>
  <si>
    <t>Engenheiro Senior</t>
  </si>
  <si>
    <t>Engenheiro Júnior</t>
  </si>
  <si>
    <t>Quantidade Total</t>
  </si>
  <si>
    <t>VALOR TOTAL (R$)</t>
  </si>
  <si>
    <t>Preço (R$)</t>
  </si>
  <si>
    <t>Local: CUASO</t>
  </si>
  <si>
    <t>ANEXO II-B - PLANILHA DE SERVIÇOS, QUANTIDADES E PREÇOS ESTIMATIVOS</t>
  </si>
  <si>
    <t>ETAPA 1: Projeto Executivo de Modernização da Rede de Distribuição</t>
  </si>
  <si>
    <t>Projeto Executivo</t>
  </si>
  <si>
    <t>8.1.1
Diagnóstico</t>
  </si>
  <si>
    <t>8.1.2
Projeto</t>
  </si>
  <si>
    <t>Quantidade Total
Etapa 1</t>
  </si>
  <si>
    <t>Total 
Etapa 1</t>
  </si>
  <si>
    <t>ETAPA 2: Supervisão Técnica das Obras de Remodelação da Rede de Distribuição</t>
  </si>
  <si>
    <t>Supervisão Técnica</t>
  </si>
  <si>
    <t>8.2.1
Controle</t>
  </si>
  <si>
    <t>8.2.2
Validação</t>
  </si>
  <si>
    <t>8.2.3
Assessoria</t>
  </si>
  <si>
    <t>Quantidade Total
Etapa 2</t>
  </si>
  <si>
    <t>Total 
Etapa 2</t>
  </si>
  <si>
    <t>RESUMO</t>
  </si>
  <si>
    <t>Analisador de Energia</t>
  </si>
  <si>
    <t>Unidade: PUSP-C</t>
  </si>
  <si>
    <t>Serviço: Projeto e Supervisão das Obras de Remodelação da Rede de Distribuição de Energia Elétrica da CUASO</t>
  </si>
  <si>
    <t>Etapa 1  Diagnóstico</t>
  </si>
  <si>
    <t>Etapa 1 Projeto</t>
  </si>
  <si>
    <t xml:space="preserve"> Tabela de Custos SIURB-PMSP- Data Base julho2022 sem desoneração, com BDI de Projetos de  33,20% </t>
  </si>
  <si>
    <t>Preços reajustados - INCC acumulado de Jun.22 a Mar.23</t>
  </si>
  <si>
    <t>25.04.2023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</si>
</sst>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Arial Narrow"/>
      <family val="2"/>
    </font>
    <font>
      <sz val="10"/>
      <color rgb="FFFF0000"/>
      <name val="Arial"/>
      <family val="2"/>
    </font>
    <font>
      <sz val="11"/>
      <color theme="1" tint="0.499984740745262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7" fillId="0" borderId="0"/>
  </cellStyleXfs>
  <cellXfs count="50">
    <xf numFmtId="0" fontId="0" fillId="0" borderId="0" xfId="0"/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37" fontId="7" fillId="0" borderId="1" xfId="1" applyNumberFormat="1" applyFont="1" applyFill="1" applyBorder="1" applyAlignment="1">
      <alignment horizontal="right" vertical="center" wrapText="1"/>
    </xf>
    <xf numFmtId="164" fontId="7" fillId="0" borderId="1" xfId="1" applyFont="1" applyFill="1" applyBorder="1" applyAlignment="1">
      <alignment horizontal="right" vertical="center" wrapText="1"/>
    </xf>
    <xf numFmtId="3" fontId="2" fillId="0" borderId="1" xfId="1" applyNumberFormat="1" applyFont="1" applyFill="1" applyBorder="1" applyAlignment="1">
      <alignment horizontal="right" vertical="center" wrapText="1"/>
    </xf>
    <xf numFmtId="164" fontId="2" fillId="0" borderId="1" xfId="1" applyFont="1" applyFill="1" applyBorder="1" applyAlignment="1">
      <alignment horizontal="right" vertical="center" wrapText="1"/>
    </xf>
    <xf numFmtId="37" fontId="11" fillId="0" borderId="1" xfId="1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164" fontId="2" fillId="0" borderId="9" xfId="1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right" vertical="center" wrapText="1"/>
    </xf>
    <xf numFmtId="3" fontId="2" fillId="0" borderId="3" xfId="1" applyNumberFormat="1" applyFont="1" applyFill="1" applyBorder="1" applyAlignment="1">
      <alignment horizontal="right" vertical="center" wrapText="1"/>
    </xf>
    <xf numFmtId="164" fontId="7" fillId="0" borderId="12" xfId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right" vertical="center"/>
    </xf>
    <xf numFmtId="164" fontId="2" fillId="2" borderId="6" xfId="1" applyFont="1" applyFill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164" fontId="11" fillId="0" borderId="1" xfId="1" applyFont="1" applyFill="1" applyBorder="1" applyAlignment="1">
      <alignment horizontal="right" vertical="center" wrapText="1"/>
    </xf>
    <xf numFmtId="37" fontId="5" fillId="0" borderId="1" xfId="1" applyNumberFormat="1" applyFont="1" applyFill="1" applyBorder="1" applyAlignment="1">
      <alignment horizontal="right" vertical="center" wrapText="1"/>
    </xf>
    <xf numFmtId="164" fontId="5" fillId="0" borderId="1" xfId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2" fillId="0" borderId="7" xfId="1" applyNumberFormat="1" applyFont="1" applyFill="1" applyBorder="1" applyAlignment="1">
      <alignment horizontal="center" vertical="center" wrapText="1"/>
    </xf>
    <xf numFmtId="3" fontId="2" fillId="0" borderId="10" xfId="1" applyNumberFormat="1" applyFont="1" applyFill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3" fontId="2" fillId="0" borderId="12" xfId="1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8">
    <cellStyle name="Normal" xfId="0" builtinId="0"/>
    <cellStyle name="Normal 2" xfId="3"/>
    <cellStyle name="Normal 2 2" xfId="7"/>
    <cellStyle name="Normal 4" xfId="6"/>
    <cellStyle name="Porcentagem 2" xfId="5"/>
    <cellStyle name="Separador de milhares 2 2" xfId="2"/>
    <cellStyle name="Vírgula" xfId="1" builtinId="3"/>
    <cellStyle name="Vírgula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670789</xdr:colOff>
      <xdr:row>1</xdr:row>
      <xdr:rowOff>25650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315C4EA3-2761-891D-DF15-70AFD5B67E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85714" cy="54000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670789</xdr:colOff>
      <xdr:row>1</xdr:row>
      <xdr:rowOff>25650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E661356A-D498-4663-8163-1894644AF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85714" cy="54000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670789</xdr:colOff>
      <xdr:row>1</xdr:row>
      <xdr:rowOff>25650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A428CF25-23CA-4290-A843-9A4D4A4DD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85714" cy="54000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showZeros="0" tabSelected="1" topLeftCell="A7" zoomScaleNormal="100" zoomScaleSheetLayoutView="75" workbookViewId="0">
      <selection activeCell="J26" sqref="J26"/>
    </sheetView>
  </sheetViews>
  <sheetFormatPr defaultRowHeight="14.25" x14ac:dyDescent="0.25"/>
  <cols>
    <col min="1" max="1" width="5.28515625" style="1" customWidth="1"/>
    <col min="2" max="2" width="40.7109375" style="1" customWidth="1"/>
    <col min="3" max="3" width="5.28515625" style="1" customWidth="1"/>
    <col min="4" max="7" width="12.7109375" style="1" customWidth="1"/>
    <col min="8" max="8" width="14.7109375" style="1" customWidth="1"/>
    <col min="9" max="16384" width="9.140625" style="1"/>
  </cols>
  <sheetData>
    <row r="1" spans="1:8" ht="40.5" customHeight="1" x14ac:dyDescent="0.25"/>
    <row r="3" spans="1:8" ht="21" customHeight="1" x14ac:dyDescent="0.25">
      <c r="A3" s="35" t="s">
        <v>39</v>
      </c>
      <c r="B3" s="35"/>
      <c r="C3" s="35"/>
      <c r="D3" s="35"/>
      <c r="E3" s="35"/>
      <c r="F3" s="35"/>
      <c r="G3" s="35"/>
      <c r="H3" s="35"/>
    </row>
    <row r="4" spans="1:8" ht="16.5" customHeight="1" x14ac:dyDescent="0.25">
      <c r="A4" s="41" t="s">
        <v>53</v>
      </c>
      <c r="B4" s="41"/>
      <c r="C4" s="41"/>
      <c r="D4" s="41"/>
      <c r="E4" s="41"/>
      <c r="F4" s="41"/>
      <c r="G4" s="41"/>
      <c r="H4" s="41"/>
    </row>
    <row r="5" spans="1:8" ht="16.5" customHeight="1" x14ac:dyDescent="0.25">
      <c r="A5" s="44" t="s">
        <v>55</v>
      </c>
      <c r="B5" s="44"/>
      <c r="C5" s="44"/>
      <c r="D5" s="44"/>
      <c r="E5" s="44"/>
      <c r="F5" s="44"/>
      <c r="G5" s="44"/>
      <c r="H5" s="44"/>
    </row>
    <row r="6" spans="1:8" ht="16.5" customHeight="1" x14ac:dyDescent="0.25">
      <c r="A6" s="42" t="s">
        <v>56</v>
      </c>
      <c r="B6" s="42"/>
      <c r="C6" s="42"/>
      <c r="D6" s="42"/>
      <c r="E6" s="42"/>
      <c r="F6" s="42"/>
      <c r="G6" s="42"/>
      <c r="H6" s="42"/>
    </row>
    <row r="7" spans="1:8" ht="16.5" customHeight="1" x14ac:dyDescent="0.25">
      <c r="A7" s="42" t="s">
        <v>38</v>
      </c>
      <c r="B7" s="42"/>
      <c r="C7" s="42"/>
      <c r="D7" s="42"/>
      <c r="E7" s="42"/>
      <c r="F7" s="42"/>
      <c r="G7" s="42"/>
      <c r="H7" s="42"/>
    </row>
    <row r="8" spans="1:8" ht="16.5" customHeight="1" x14ac:dyDescent="0.25">
      <c r="A8" s="14"/>
      <c r="B8" s="14"/>
      <c r="C8" s="14"/>
      <c r="D8" s="14"/>
      <c r="E8" s="14"/>
      <c r="F8" s="14"/>
      <c r="G8" s="14"/>
      <c r="H8" s="14"/>
    </row>
    <row r="9" spans="1:8" ht="14.25" customHeight="1" x14ac:dyDescent="0.25">
      <c r="A9" s="43" t="s">
        <v>0</v>
      </c>
      <c r="B9" s="36" t="s">
        <v>1</v>
      </c>
      <c r="C9" s="36" t="s">
        <v>2</v>
      </c>
      <c r="D9" s="36" t="s">
        <v>57</v>
      </c>
      <c r="E9" s="36" t="s">
        <v>58</v>
      </c>
      <c r="F9" s="36" t="s">
        <v>35</v>
      </c>
      <c r="G9" s="39" t="s">
        <v>37</v>
      </c>
      <c r="H9" s="40"/>
    </row>
    <row r="10" spans="1:8" ht="30.75" customHeight="1" x14ac:dyDescent="0.25">
      <c r="A10" s="43"/>
      <c r="B10" s="36"/>
      <c r="C10" s="36"/>
      <c r="D10" s="36"/>
      <c r="E10" s="36"/>
      <c r="F10" s="36"/>
      <c r="G10" s="13" t="s">
        <v>3</v>
      </c>
      <c r="H10" s="13" t="s">
        <v>29</v>
      </c>
    </row>
    <row r="11" spans="1:8" ht="16.5" customHeight="1" x14ac:dyDescent="0.25">
      <c r="A11" s="19" t="s">
        <v>4</v>
      </c>
      <c r="B11" s="19" t="s">
        <v>5</v>
      </c>
      <c r="C11" s="20"/>
      <c r="D11" s="21"/>
      <c r="E11" s="21"/>
      <c r="F11" s="22"/>
      <c r="G11" s="21"/>
      <c r="H11" s="21"/>
    </row>
    <row r="12" spans="1:8" ht="16.5" customHeight="1" x14ac:dyDescent="0.25">
      <c r="A12" s="4" t="s">
        <v>6</v>
      </c>
      <c r="B12" s="4" t="s">
        <v>27</v>
      </c>
      <c r="C12" s="2" t="s">
        <v>7</v>
      </c>
      <c r="D12" s="5">
        <v>120</v>
      </c>
      <c r="E12" s="5">
        <v>200</v>
      </c>
      <c r="F12" s="5">
        <f>D12+E12</f>
        <v>320</v>
      </c>
      <c r="G12" s="6">
        <v>576.35</v>
      </c>
      <c r="H12" s="6">
        <f t="shared" ref="H12:H17" si="0">ROUND(F12*G12,2)</f>
        <v>184432</v>
      </c>
    </row>
    <row r="13" spans="1:8" ht="16.5" customHeight="1" x14ac:dyDescent="0.25">
      <c r="A13" s="4" t="s">
        <v>8</v>
      </c>
      <c r="B13" s="4" t="s">
        <v>9</v>
      </c>
      <c r="C13" s="2" t="s">
        <v>7</v>
      </c>
      <c r="D13" s="5">
        <v>30</v>
      </c>
      <c r="E13" s="5">
        <v>50</v>
      </c>
      <c r="F13" s="5">
        <f t="shared" ref="F13:F17" si="1">D13+E13</f>
        <v>80</v>
      </c>
      <c r="G13" s="6">
        <v>576.35</v>
      </c>
      <c r="H13" s="6">
        <f t="shared" si="0"/>
        <v>46108</v>
      </c>
    </row>
    <row r="14" spans="1:8" ht="16.5" customHeight="1" x14ac:dyDescent="0.25">
      <c r="A14" s="4" t="s">
        <v>10</v>
      </c>
      <c r="B14" s="4" t="s">
        <v>33</v>
      </c>
      <c r="C14" s="2" t="s">
        <v>7</v>
      </c>
      <c r="D14" s="5">
        <v>180</v>
      </c>
      <c r="E14" s="5">
        <v>300</v>
      </c>
      <c r="F14" s="5">
        <f t="shared" si="1"/>
        <v>480</v>
      </c>
      <c r="G14" s="6">
        <v>371.26</v>
      </c>
      <c r="H14" s="6">
        <f t="shared" si="0"/>
        <v>178204.79999999999</v>
      </c>
    </row>
    <row r="15" spans="1:8" ht="16.5" customHeight="1" x14ac:dyDescent="0.25">
      <c r="A15" s="4" t="s">
        <v>11</v>
      </c>
      <c r="B15" s="4" t="s">
        <v>34</v>
      </c>
      <c r="C15" s="2" t="s">
        <v>7</v>
      </c>
      <c r="D15" s="5">
        <v>360</v>
      </c>
      <c r="E15" s="5">
        <v>600</v>
      </c>
      <c r="F15" s="5">
        <f t="shared" si="1"/>
        <v>960</v>
      </c>
      <c r="G15" s="6">
        <v>155.38999999999999</v>
      </c>
      <c r="H15" s="6">
        <f t="shared" si="0"/>
        <v>149174.39999999999</v>
      </c>
    </row>
    <row r="16" spans="1:8" ht="16.5" customHeight="1" x14ac:dyDescent="0.25">
      <c r="A16" s="4" t="s">
        <v>12</v>
      </c>
      <c r="B16" s="4" t="s">
        <v>28</v>
      </c>
      <c r="C16" s="2" t="s">
        <v>7</v>
      </c>
      <c r="D16" s="5">
        <v>240</v>
      </c>
      <c r="E16" s="5">
        <v>400</v>
      </c>
      <c r="F16" s="5">
        <f t="shared" si="1"/>
        <v>640</v>
      </c>
      <c r="G16" s="6">
        <v>61.39</v>
      </c>
      <c r="H16" s="6">
        <f t="shared" si="0"/>
        <v>39289.599999999999</v>
      </c>
    </row>
    <row r="17" spans="1:8" ht="16.5" customHeight="1" x14ac:dyDescent="0.25">
      <c r="A17" s="4" t="s">
        <v>13</v>
      </c>
      <c r="B17" s="4" t="s">
        <v>14</v>
      </c>
      <c r="C17" s="2" t="s">
        <v>7</v>
      </c>
      <c r="D17" s="5">
        <v>180</v>
      </c>
      <c r="E17" s="5">
        <v>300</v>
      </c>
      <c r="F17" s="5">
        <f t="shared" si="1"/>
        <v>480</v>
      </c>
      <c r="G17" s="6">
        <v>65.75</v>
      </c>
      <c r="H17" s="6">
        <f t="shared" si="0"/>
        <v>31560</v>
      </c>
    </row>
    <row r="18" spans="1:8" ht="16.5" customHeight="1" x14ac:dyDescent="0.25">
      <c r="A18" s="37" t="s">
        <v>26</v>
      </c>
      <c r="B18" s="38"/>
      <c r="C18" s="2" t="s">
        <v>7</v>
      </c>
      <c r="D18" s="7">
        <f>SUM(D12:D17)</f>
        <v>1110</v>
      </c>
      <c r="E18" s="7">
        <f>SUM(E12:E17)</f>
        <v>1850</v>
      </c>
      <c r="F18" s="7">
        <f>SUM(F12:F17)</f>
        <v>2960</v>
      </c>
      <c r="G18" s="6"/>
      <c r="H18" s="8">
        <f>SUM(H12:H17)</f>
        <v>628768.79999999993</v>
      </c>
    </row>
    <row r="19" spans="1:8" ht="16.5" customHeight="1" x14ac:dyDescent="0.25">
      <c r="A19" s="19">
        <v>2</v>
      </c>
      <c r="B19" s="19" t="s">
        <v>15</v>
      </c>
      <c r="C19" s="20"/>
      <c r="D19" s="21"/>
      <c r="E19" s="21"/>
      <c r="F19" s="22"/>
      <c r="G19" s="21"/>
      <c r="H19" s="21"/>
    </row>
    <row r="20" spans="1:8" ht="16.5" customHeight="1" x14ac:dyDescent="0.25">
      <c r="A20" s="4" t="s">
        <v>16</v>
      </c>
      <c r="B20" s="4" t="s">
        <v>32</v>
      </c>
      <c r="C20" s="2" t="s">
        <v>21</v>
      </c>
      <c r="D20" s="5">
        <f>'Anexo IIB Orc_Etapa 1'!F20</f>
        <v>33</v>
      </c>
      <c r="E20" s="5"/>
      <c r="F20" s="5">
        <f t="shared" ref="F20" si="2">D20+E20</f>
        <v>33</v>
      </c>
      <c r="G20" s="6">
        <v>3750.49</v>
      </c>
      <c r="H20" s="6">
        <f t="shared" ref="H20:H25" si="3">ROUND(F20*G20,2)</f>
        <v>123766.17</v>
      </c>
    </row>
    <row r="21" spans="1:8" s="27" customFormat="1" ht="16.5" customHeight="1" x14ac:dyDescent="0.25">
      <c r="A21" s="4" t="s">
        <v>17</v>
      </c>
      <c r="B21" s="4" t="s">
        <v>54</v>
      </c>
      <c r="C21" s="2" t="s">
        <v>21</v>
      </c>
      <c r="D21" s="5">
        <f>'Anexo IIB Orc_Etapa 1'!F21</f>
        <v>1</v>
      </c>
      <c r="E21" s="5">
        <f>'Anexo IIB Orc_Etapa 2'!G21</f>
        <v>0</v>
      </c>
      <c r="F21" s="30">
        <v>1</v>
      </c>
      <c r="G21" s="31">
        <v>9179.58</v>
      </c>
      <c r="H21" s="6">
        <f t="shared" si="3"/>
        <v>9179.58</v>
      </c>
    </row>
    <row r="22" spans="1:8" ht="16.5" customHeight="1" x14ac:dyDescent="0.25">
      <c r="A22" s="4" t="s">
        <v>18</v>
      </c>
      <c r="B22" s="4" t="s">
        <v>20</v>
      </c>
      <c r="C22" s="2" t="s">
        <v>21</v>
      </c>
      <c r="D22" s="5">
        <v>60</v>
      </c>
      <c r="E22" s="5">
        <v>100</v>
      </c>
      <c r="F22" s="5">
        <f t="shared" ref="F22:F25" si="4">D22+E22</f>
        <v>160</v>
      </c>
      <c r="G22" s="6">
        <v>4.32</v>
      </c>
      <c r="H22" s="6">
        <f t="shared" si="3"/>
        <v>691.2</v>
      </c>
    </row>
    <row r="23" spans="1:8" ht="16.5" customHeight="1" x14ac:dyDescent="0.25">
      <c r="A23" s="4" t="s">
        <v>19</v>
      </c>
      <c r="B23" s="4" t="s">
        <v>31</v>
      </c>
      <c r="C23" s="2" t="s">
        <v>21</v>
      </c>
      <c r="D23" s="5">
        <v>450</v>
      </c>
      <c r="E23" s="5">
        <v>750</v>
      </c>
      <c r="F23" s="5">
        <f t="shared" si="4"/>
        <v>1200</v>
      </c>
      <c r="G23" s="6">
        <v>0.66</v>
      </c>
      <c r="H23" s="6">
        <f t="shared" si="3"/>
        <v>792</v>
      </c>
    </row>
    <row r="24" spans="1:8" ht="16.5" customHeight="1" x14ac:dyDescent="0.25">
      <c r="A24" s="4" t="s">
        <v>22</v>
      </c>
      <c r="B24" s="4" t="s">
        <v>24</v>
      </c>
      <c r="C24" s="2" t="s">
        <v>21</v>
      </c>
      <c r="D24" s="5">
        <v>60</v>
      </c>
      <c r="E24" s="5">
        <v>100</v>
      </c>
      <c r="F24" s="5">
        <f t="shared" si="4"/>
        <v>160</v>
      </c>
      <c r="G24" s="6">
        <v>17.66</v>
      </c>
      <c r="H24" s="6">
        <f t="shared" si="3"/>
        <v>2825.6</v>
      </c>
    </row>
    <row r="25" spans="1:8" ht="16.5" customHeight="1" x14ac:dyDescent="0.25">
      <c r="A25" s="4" t="s">
        <v>23</v>
      </c>
      <c r="B25" s="4" t="s">
        <v>30</v>
      </c>
      <c r="C25" s="2" t="s">
        <v>7</v>
      </c>
      <c r="D25" s="5">
        <v>240</v>
      </c>
      <c r="E25" s="5">
        <v>400</v>
      </c>
      <c r="F25" s="5">
        <f t="shared" si="4"/>
        <v>640</v>
      </c>
      <c r="G25" s="6">
        <v>69.22</v>
      </c>
      <c r="H25" s="6">
        <f t="shared" si="3"/>
        <v>44300.800000000003</v>
      </c>
    </row>
    <row r="26" spans="1:8" ht="16.5" customHeight="1" thickBot="1" x14ac:dyDescent="0.3">
      <c r="A26" s="45" t="s">
        <v>25</v>
      </c>
      <c r="B26" s="46"/>
      <c r="C26" s="15"/>
      <c r="D26" s="16"/>
      <c r="E26" s="17"/>
      <c r="F26" s="17"/>
      <c r="G26" s="18"/>
      <c r="H26" s="11">
        <f>SUM(H20:H25)</f>
        <v>181555.35000000003</v>
      </c>
    </row>
    <row r="27" spans="1:8" s="3" customFormat="1" ht="18.75" customHeight="1" thickBot="1" x14ac:dyDescent="0.3">
      <c r="A27" s="33" t="s">
        <v>36</v>
      </c>
      <c r="B27" s="34"/>
      <c r="C27" s="34"/>
      <c r="D27" s="34"/>
      <c r="E27" s="23"/>
      <c r="F27" s="23"/>
      <c r="G27" s="23"/>
      <c r="H27" s="24">
        <f>H18+H26</f>
        <v>810324.14999999991</v>
      </c>
    </row>
    <row r="30" spans="1:8" ht="15" x14ac:dyDescent="0.25">
      <c r="B30" s="32" t="s">
        <v>59</v>
      </c>
      <c r="E30" s="10"/>
    </row>
    <row r="31" spans="1:8" ht="15" x14ac:dyDescent="0.25">
      <c r="B31" s="32" t="s">
        <v>60</v>
      </c>
    </row>
    <row r="32" spans="1:8" ht="15" x14ac:dyDescent="0.25">
      <c r="B32" s="32" t="s">
        <v>61</v>
      </c>
    </row>
  </sheetData>
  <mergeCells count="15">
    <mergeCell ref="A27:D27"/>
    <mergeCell ref="A3:H3"/>
    <mergeCell ref="B9:B10"/>
    <mergeCell ref="C9:C10"/>
    <mergeCell ref="A18:B18"/>
    <mergeCell ref="G9:H9"/>
    <mergeCell ref="D9:D10"/>
    <mergeCell ref="E9:E10"/>
    <mergeCell ref="F9:F10"/>
    <mergeCell ref="A4:H4"/>
    <mergeCell ref="A6:H6"/>
    <mergeCell ref="A7:H7"/>
    <mergeCell ref="A9:A10"/>
    <mergeCell ref="A5:H5"/>
    <mergeCell ref="A26:B26"/>
  </mergeCells>
  <printOptions horizontalCentered="1"/>
  <pageMargins left="0.23622047244094491" right="0.23622047244094491" top="0.74803149606299213" bottom="0.27559055118110237" header="0.15748031496062992" footer="0.15748031496062992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showZeros="0" zoomScaleNormal="100" zoomScaleSheetLayoutView="75" workbookViewId="0">
      <selection activeCell="L18" sqref="L18"/>
    </sheetView>
  </sheetViews>
  <sheetFormatPr defaultRowHeight="14.25" x14ac:dyDescent="0.25"/>
  <cols>
    <col min="1" max="1" width="5.28515625" style="1" customWidth="1"/>
    <col min="2" max="2" width="40.7109375" style="1" customWidth="1"/>
    <col min="3" max="3" width="5.28515625" style="1" customWidth="1"/>
    <col min="4" max="8" width="12.7109375" style="1" customWidth="1"/>
    <col min="9" max="16384" width="9.140625" style="1"/>
  </cols>
  <sheetData>
    <row r="1" spans="1:8" ht="40.5" customHeight="1" x14ac:dyDescent="0.25"/>
    <row r="3" spans="1:8" ht="21" customHeight="1" x14ac:dyDescent="0.25">
      <c r="A3" s="35" t="s">
        <v>39</v>
      </c>
      <c r="B3" s="35"/>
      <c r="C3" s="35"/>
      <c r="D3" s="35"/>
      <c r="E3" s="35"/>
      <c r="F3" s="35"/>
      <c r="G3" s="35"/>
      <c r="H3" s="35"/>
    </row>
    <row r="4" spans="1:8" ht="21" customHeight="1" x14ac:dyDescent="0.25">
      <c r="A4" s="41" t="s">
        <v>40</v>
      </c>
      <c r="B4" s="41"/>
      <c r="C4" s="41"/>
      <c r="D4" s="41"/>
      <c r="E4" s="41"/>
      <c r="F4" s="41"/>
      <c r="G4" s="41"/>
      <c r="H4" s="41"/>
    </row>
    <row r="5" spans="1:8" ht="16.5" customHeight="1" x14ac:dyDescent="0.25">
      <c r="A5" s="44" t="s">
        <v>55</v>
      </c>
      <c r="B5" s="44"/>
      <c r="C5" s="44"/>
      <c r="D5" s="44"/>
      <c r="E5" s="44"/>
      <c r="F5" s="44"/>
      <c r="G5" s="44"/>
      <c r="H5" s="44"/>
    </row>
    <row r="6" spans="1:8" ht="16.5" customHeight="1" x14ac:dyDescent="0.25">
      <c r="A6" s="42" t="s">
        <v>56</v>
      </c>
      <c r="B6" s="42"/>
      <c r="C6" s="42"/>
      <c r="D6" s="42"/>
      <c r="E6" s="42"/>
      <c r="F6" s="42"/>
      <c r="G6" s="42"/>
      <c r="H6" s="42"/>
    </row>
    <row r="7" spans="1:8" ht="16.5" customHeight="1" x14ac:dyDescent="0.25">
      <c r="A7" s="42" t="s">
        <v>38</v>
      </c>
      <c r="B7" s="42"/>
      <c r="C7" s="42"/>
      <c r="D7" s="42"/>
      <c r="E7" s="42"/>
      <c r="F7" s="42"/>
      <c r="G7" s="42"/>
      <c r="H7" s="42"/>
    </row>
    <row r="8" spans="1:8" ht="16.5" customHeight="1" x14ac:dyDescent="0.25">
      <c r="A8" s="14"/>
      <c r="B8" s="14"/>
      <c r="C8" s="14"/>
      <c r="D8" s="14"/>
      <c r="E8" s="14"/>
      <c r="F8" s="14"/>
      <c r="G8" s="14"/>
      <c r="H8" s="14"/>
    </row>
    <row r="9" spans="1:8" ht="14.25" customHeight="1" x14ac:dyDescent="0.25">
      <c r="A9" s="43" t="s">
        <v>0</v>
      </c>
      <c r="B9" s="36" t="s">
        <v>1</v>
      </c>
      <c r="C9" s="36" t="s">
        <v>2</v>
      </c>
      <c r="D9" s="47" t="s">
        <v>41</v>
      </c>
      <c r="E9" s="48"/>
      <c r="F9" s="36" t="s">
        <v>44</v>
      </c>
      <c r="G9" s="39" t="s">
        <v>37</v>
      </c>
      <c r="H9" s="40"/>
    </row>
    <row r="10" spans="1:8" ht="30.75" customHeight="1" x14ac:dyDescent="0.25">
      <c r="A10" s="43"/>
      <c r="B10" s="36"/>
      <c r="C10" s="36"/>
      <c r="D10" s="26" t="s">
        <v>42</v>
      </c>
      <c r="E10" s="26" t="s">
        <v>43</v>
      </c>
      <c r="F10" s="36"/>
      <c r="G10" s="13" t="s">
        <v>3</v>
      </c>
      <c r="H10" s="13" t="s">
        <v>45</v>
      </c>
    </row>
    <row r="11" spans="1:8" ht="16.5" customHeight="1" x14ac:dyDescent="0.25">
      <c r="A11" s="19" t="s">
        <v>4</v>
      </c>
      <c r="B11" s="19" t="s">
        <v>5</v>
      </c>
      <c r="C11" s="20"/>
      <c r="D11" s="21"/>
      <c r="E11" s="21"/>
      <c r="F11" s="22"/>
      <c r="G11" s="21"/>
      <c r="H11" s="21"/>
    </row>
    <row r="12" spans="1:8" ht="16.5" customHeight="1" x14ac:dyDescent="0.25">
      <c r="A12" s="4" t="s">
        <v>6</v>
      </c>
      <c r="B12" s="4" t="s">
        <v>27</v>
      </c>
      <c r="C12" s="2" t="s">
        <v>7</v>
      </c>
      <c r="D12" s="5">
        <v>120</v>
      </c>
      <c r="E12" s="5">
        <v>200</v>
      </c>
      <c r="F12" s="5">
        <f>D12+E12</f>
        <v>320</v>
      </c>
      <c r="G12" s="6">
        <f>'Anexo IIB OrcRef'!G12</f>
        <v>576.35</v>
      </c>
      <c r="H12" s="6">
        <f t="shared" ref="H12:H17" si="0">ROUND(F12*$G12,2)</f>
        <v>184432</v>
      </c>
    </row>
    <row r="13" spans="1:8" ht="16.5" customHeight="1" x14ac:dyDescent="0.25">
      <c r="A13" s="4" t="s">
        <v>8</v>
      </c>
      <c r="B13" s="4" t="s">
        <v>9</v>
      </c>
      <c r="C13" s="2" t="s">
        <v>7</v>
      </c>
      <c r="D13" s="5">
        <v>30</v>
      </c>
      <c r="E13" s="5">
        <v>50</v>
      </c>
      <c r="F13" s="5">
        <f t="shared" ref="F13:F17" si="1">D13+E13</f>
        <v>80</v>
      </c>
      <c r="G13" s="6">
        <f>'Anexo IIB OrcRef'!G13</f>
        <v>576.35</v>
      </c>
      <c r="H13" s="6">
        <f t="shared" si="0"/>
        <v>46108</v>
      </c>
    </row>
    <row r="14" spans="1:8" ht="16.5" customHeight="1" x14ac:dyDescent="0.25">
      <c r="A14" s="4" t="s">
        <v>10</v>
      </c>
      <c r="B14" s="4" t="s">
        <v>33</v>
      </c>
      <c r="C14" s="2" t="s">
        <v>7</v>
      </c>
      <c r="D14" s="5">
        <v>180</v>
      </c>
      <c r="E14" s="5">
        <v>300</v>
      </c>
      <c r="F14" s="5">
        <f t="shared" si="1"/>
        <v>480</v>
      </c>
      <c r="G14" s="6">
        <f>'Anexo IIB OrcRef'!G14</f>
        <v>371.26</v>
      </c>
      <c r="H14" s="6">
        <f t="shared" si="0"/>
        <v>178204.79999999999</v>
      </c>
    </row>
    <row r="15" spans="1:8" ht="16.5" customHeight="1" x14ac:dyDescent="0.25">
      <c r="A15" s="4" t="s">
        <v>11</v>
      </c>
      <c r="B15" s="4" t="s">
        <v>34</v>
      </c>
      <c r="C15" s="2" t="s">
        <v>7</v>
      </c>
      <c r="D15" s="5">
        <v>360</v>
      </c>
      <c r="E15" s="5">
        <v>600</v>
      </c>
      <c r="F15" s="5">
        <f t="shared" si="1"/>
        <v>960</v>
      </c>
      <c r="G15" s="6">
        <f>'Anexo IIB OrcRef'!G15</f>
        <v>155.38999999999999</v>
      </c>
      <c r="H15" s="6">
        <f t="shared" si="0"/>
        <v>149174.39999999999</v>
      </c>
    </row>
    <row r="16" spans="1:8" ht="16.5" customHeight="1" x14ac:dyDescent="0.25">
      <c r="A16" s="4" t="s">
        <v>12</v>
      </c>
      <c r="B16" s="4" t="s">
        <v>28</v>
      </c>
      <c r="C16" s="2" t="s">
        <v>7</v>
      </c>
      <c r="D16" s="5">
        <v>240</v>
      </c>
      <c r="E16" s="5">
        <v>400</v>
      </c>
      <c r="F16" s="5">
        <f t="shared" si="1"/>
        <v>640</v>
      </c>
      <c r="G16" s="6">
        <f>'Anexo IIB OrcRef'!G16</f>
        <v>61.39</v>
      </c>
      <c r="H16" s="6">
        <f t="shared" si="0"/>
        <v>39289.599999999999</v>
      </c>
    </row>
    <row r="17" spans="1:8" ht="16.5" customHeight="1" x14ac:dyDescent="0.25">
      <c r="A17" s="4" t="s">
        <v>13</v>
      </c>
      <c r="B17" s="4" t="s">
        <v>14</v>
      </c>
      <c r="C17" s="2" t="s">
        <v>7</v>
      </c>
      <c r="D17" s="5">
        <v>180</v>
      </c>
      <c r="E17" s="5">
        <v>300</v>
      </c>
      <c r="F17" s="5">
        <f t="shared" si="1"/>
        <v>480</v>
      </c>
      <c r="G17" s="6">
        <f>'Anexo IIB OrcRef'!G17</f>
        <v>65.75</v>
      </c>
      <c r="H17" s="6">
        <f t="shared" si="0"/>
        <v>31560</v>
      </c>
    </row>
    <row r="18" spans="1:8" ht="16.5" customHeight="1" x14ac:dyDescent="0.25">
      <c r="A18" s="37" t="s">
        <v>26</v>
      </c>
      <c r="B18" s="38"/>
      <c r="C18" s="2" t="s">
        <v>7</v>
      </c>
      <c r="D18" s="7"/>
      <c r="E18" s="7"/>
      <c r="F18" s="7">
        <f>SUM(F12:F17)</f>
        <v>2960</v>
      </c>
      <c r="G18" s="6"/>
      <c r="H18" s="8">
        <f>SUM(H12:H17)</f>
        <v>628768.79999999993</v>
      </c>
    </row>
    <row r="19" spans="1:8" ht="16.5" customHeight="1" x14ac:dyDescent="0.25">
      <c r="A19" s="19">
        <v>2</v>
      </c>
      <c r="B19" s="19" t="s">
        <v>15</v>
      </c>
      <c r="C19" s="20"/>
      <c r="D19" s="21"/>
      <c r="E19" s="21"/>
      <c r="F19" s="22"/>
      <c r="G19" s="21"/>
      <c r="H19" s="21"/>
    </row>
    <row r="20" spans="1:8" ht="16.5" customHeight="1" x14ac:dyDescent="0.25">
      <c r="A20" s="4" t="s">
        <v>16</v>
      </c>
      <c r="B20" s="4" t="s">
        <v>32</v>
      </c>
      <c r="C20" s="2" t="s">
        <v>21</v>
      </c>
      <c r="D20" s="5">
        <v>33</v>
      </c>
      <c r="E20" s="5"/>
      <c r="F20" s="5">
        <f t="shared" ref="F20:F25" si="2">D20+E20</f>
        <v>33</v>
      </c>
      <c r="G20" s="6">
        <f>'Anexo IIB OrcRef'!G20</f>
        <v>3750.49</v>
      </c>
      <c r="H20" s="6">
        <f t="shared" ref="H20:H25" si="3">ROUND(F20*$G20,2)</f>
        <v>123766.17</v>
      </c>
    </row>
    <row r="21" spans="1:8" s="25" customFormat="1" ht="16.5" customHeight="1" x14ac:dyDescent="0.25">
      <c r="A21" s="4" t="s">
        <v>17</v>
      </c>
      <c r="B21" s="4" t="s">
        <v>54</v>
      </c>
      <c r="C21" s="2" t="s">
        <v>21</v>
      </c>
      <c r="D21" s="30">
        <v>1</v>
      </c>
      <c r="E21" s="30"/>
      <c r="F21" s="30">
        <v>1</v>
      </c>
      <c r="G21" s="31">
        <f>'Anexo IIB OrcRef'!G21</f>
        <v>9179.58</v>
      </c>
      <c r="H21" s="31">
        <f t="shared" si="3"/>
        <v>9179.58</v>
      </c>
    </row>
    <row r="22" spans="1:8" ht="16.5" customHeight="1" x14ac:dyDescent="0.25">
      <c r="A22" s="4" t="s">
        <v>18</v>
      </c>
      <c r="B22" s="4" t="s">
        <v>20</v>
      </c>
      <c r="C22" s="2" t="s">
        <v>21</v>
      </c>
      <c r="D22" s="5">
        <v>60</v>
      </c>
      <c r="E22" s="5">
        <v>100</v>
      </c>
      <c r="F22" s="5">
        <f t="shared" si="2"/>
        <v>160</v>
      </c>
      <c r="G22" s="6">
        <f>'Anexo IIB OrcRef'!G22</f>
        <v>4.32</v>
      </c>
      <c r="H22" s="6">
        <f t="shared" si="3"/>
        <v>691.2</v>
      </c>
    </row>
    <row r="23" spans="1:8" ht="16.5" customHeight="1" x14ac:dyDescent="0.25">
      <c r="A23" s="4" t="s">
        <v>19</v>
      </c>
      <c r="B23" s="4" t="s">
        <v>31</v>
      </c>
      <c r="C23" s="2" t="s">
        <v>21</v>
      </c>
      <c r="D23" s="5">
        <v>450</v>
      </c>
      <c r="E23" s="5">
        <v>750</v>
      </c>
      <c r="F23" s="5">
        <f t="shared" si="2"/>
        <v>1200</v>
      </c>
      <c r="G23" s="6">
        <f>'Anexo IIB OrcRef'!G23</f>
        <v>0.66</v>
      </c>
      <c r="H23" s="6">
        <f t="shared" si="3"/>
        <v>792</v>
      </c>
    </row>
    <row r="24" spans="1:8" ht="16.5" customHeight="1" x14ac:dyDescent="0.25">
      <c r="A24" s="4" t="s">
        <v>22</v>
      </c>
      <c r="B24" s="4" t="s">
        <v>24</v>
      </c>
      <c r="C24" s="2" t="s">
        <v>21</v>
      </c>
      <c r="D24" s="5">
        <v>60</v>
      </c>
      <c r="E24" s="5">
        <v>100</v>
      </c>
      <c r="F24" s="5">
        <f t="shared" si="2"/>
        <v>160</v>
      </c>
      <c r="G24" s="6">
        <f>'Anexo IIB OrcRef'!G24</f>
        <v>17.66</v>
      </c>
      <c r="H24" s="6">
        <f t="shared" si="3"/>
        <v>2825.6</v>
      </c>
    </row>
    <row r="25" spans="1:8" ht="16.5" customHeight="1" x14ac:dyDescent="0.25">
      <c r="A25" s="4" t="s">
        <v>23</v>
      </c>
      <c r="B25" s="4" t="s">
        <v>30</v>
      </c>
      <c r="C25" s="2" t="s">
        <v>7</v>
      </c>
      <c r="D25" s="5">
        <v>240</v>
      </c>
      <c r="E25" s="5">
        <v>400</v>
      </c>
      <c r="F25" s="5">
        <f t="shared" si="2"/>
        <v>640</v>
      </c>
      <c r="G25" s="6">
        <f>'Anexo IIB OrcRef'!G25</f>
        <v>69.22</v>
      </c>
      <c r="H25" s="6">
        <f t="shared" si="3"/>
        <v>44300.800000000003</v>
      </c>
    </row>
    <row r="26" spans="1:8" ht="16.5" customHeight="1" thickBot="1" x14ac:dyDescent="0.3">
      <c r="A26" s="45" t="s">
        <v>25</v>
      </c>
      <c r="B26" s="46"/>
      <c r="C26" s="15"/>
      <c r="D26" s="16"/>
      <c r="E26" s="17"/>
      <c r="F26" s="17"/>
      <c r="G26" s="18"/>
      <c r="H26" s="11">
        <f>SUM(H20:H25)</f>
        <v>181555.35000000003</v>
      </c>
    </row>
    <row r="27" spans="1:8" s="3" customFormat="1" ht="18.75" customHeight="1" thickBot="1" x14ac:dyDescent="0.3">
      <c r="A27" s="33" t="s">
        <v>36</v>
      </c>
      <c r="B27" s="34"/>
      <c r="C27" s="34"/>
      <c r="D27" s="34"/>
      <c r="E27" s="23"/>
      <c r="F27" s="23"/>
      <c r="G27" s="23"/>
      <c r="H27" s="24">
        <f>H18+H26</f>
        <v>810324.14999999991</v>
      </c>
    </row>
    <row r="30" spans="1:8" x14ac:dyDescent="0.25">
      <c r="B30" s="12"/>
      <c r="D30" s="10"/>
      <c r="E30" s="10"/>
    </row>
    <row r="31" spans="1:8" x14ac:dyDescent="0.25">
      <c r="E31" s="10"/>
    </row>
  </sheetData>
  <mergeCells count="14">
    <mergeCell ref="A3:H3"/>
    <mergeCell ref="A5:H5"/>
    <mergeCell ref="A6:H6"/>
    <mergeCell ref="A4:H4"/>
    <mergeCell ref="D9:E9"/>
    <mergeCell ref="F9:F10"/>
    <mergeCell ref="G9:H9"/>
    <mergeCell ref="A18:B18"/>
    <mergeCell ref="A26:B26"/>
    <mergeCell ref="A27:D27"/>
    <mergeCell ref="A7:H7"/>
    <mergeCell ref="A9:A10"/>
    <mergeCell ref="B9:B10"/>
    <mergeCell ref="C9:C10"/>
  </mergeCells>
  <printOptions horizontalCentered="1"/>
  <pageMargins left="0.23622047244094491" right="0.23622047244094491" top="0.74803149606299213" bottom="0.27559055118110237" header="0.15748031496062992" footer="0.15748031496062992"/>
  <pageSetup paperSize="9" scale="9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showZeros="0" topLeftCell="A7" zoomScaleNormal="100" zoomScaleSheetLayoutView="75" workbookViewId="0">
      <selection activeCell="B30" sqref="B30"/>
    </sheetView>
  </sheetViews>
  <sheetFormatPr defaultRowHeight="14.25" x14ac:dyDescent="0.25"/>
  <cols>
    <col min="1" max="1" width="5.28515625" style="1" customWidth="1"/>
    <col min="2" max="2" width="40.7109375" style="1" customWidth="1"/>
    <col min="3" max="3" width="5.28515625" style="1" customWidth="1"/>
    <col min="4" max="9" width="12.7109375" style="1" customWidth="1"/>
    <col min="10" max="16384" width="9.140625" style="1"/>
  </cols>
  <sheetData>
    <row r="1" spans="1:9" ht="40.5" customHeight="1" x14ac:dyDescent="0.25"/>
    <row r="3" spans="1:9" ht="21" customHeight="1" x14ac:dyDescent="0.25">
      <c r="A3" s="35" t="s">
        <v>39</v>
      </c>
      <c r="B3" s="35"/>
      <c r="C3" s="35"/>
      <c r="D3" s="35"/>
      <c r="E3" s="35"/>
      <c r="F3" s="35"/>
      <c r="G3" s="35"/>
      <c r="H3" s="35"/>
      <c r="I3" s="35"/>
    </row>
    <row r="4" spans="1:9" ht="21" customHeight="1" x14ac:dyDescent="0.25">
      <c r="A4" s="41" t="s">
        <v>46</v>
      </c>
      <c r="B4" s="41"/>
      <c r="C4" s="41"/>
      <c r="D4" s="41"/>
      <c r="E4" s="41"/>
      <c r="F4" s="41"/>
      <c r="G4" s="41"/>
      <c r="H4" s="41"/>
      <c r="I4" s="41"/>
    </row>
    <row r="5" spans="1:9" ht="16.5" customHeight="1" x14ac:dyDescent="0.25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1:9" ht="16.5" customHeight="1" x14ac:dyDescent="0.25">
      <c r="A6" s="42" t="s">
        <v>56</v>
      </c>
      <c r="B6" s="42"/>
      <c r="C6" s="42"/>
      <c r="D6" s="42"/>
      <c r="E6" s="42"/>
      <c r="F6" s="42"/>
      <c r="G6" s="42"/>
      <c r="H6" s="42"/>
      <c r="I6" s="42"/>
    </row>
    <row r="7" spans="1:9" ht="16.5" customHeight="1" x14ac:dyDescent="0.25">
      <c r="A7" s="42" t="s">
        <v>38</v>
      </c>
      <c r="B7" s="42"/>
      <c r="C7" s="42"/>
      <c r="D7" s="42"/>
      <c r="E7" s="42"/>
      <c r="F7" s="42"/>
      <c r="G7" s="42"/>
      <c r="H7" s="42"/>
      <c r="I7" s="42"/>
    </row>
    <row r="8" spans="1:9" ht="16.5" customHeight="1" x14ac:dyDescent="0.25">
      <c r="A8" s="14"/>
      <c r="B8" s="14"/>
      <c r="C8" s="14"/>
      <c r="D8" s="14"/>
      <c r="E8" s="14"/>
      <c r="F8" s="14"/>
      <c r="G8" s="14"/>
      <c r="H8" s="14"/>
      <c r="I8" s="14"/>
    </row>
    <row r="9" spans="1:9" ht="14.25" customHeight="1" x14ac:dyDescent="0.25">
      <c r="A9" s="43" t="s">
        <v>0</v>
      </c>
      <c r="B9" s="36" t="s">
        <v>1</v>
      </c>
      <c r="C9" s="36" t="s">
        <v>2</v>
      </c>
      <c r="D9" s="47" t="s">
        <v>47</v>
      </c>
      <c r="E9" s="49"/>
      <c r="F9" s="48"/>
      <c r="G9" s="36" t="s">
        <v>51</v>
      </c>
      <c r="H9" s="39" t="s">
        <v>37</v>
      </c>
      <c r="I9" s="40"/>
    </row>
    <row r="10" spans="1:9" ht="30.75" customHeight="1" x14ac:dyDescent="0.25">
      <c r="A10" s="43"/>
      <c r="B10" s="36"/>
      <c r="C10" s="36"/>
      <c r="D10" s="26" t="s">
        <v>48</v>
      </c>
      <c r="E10" s="26" t="s">
        <v>49</v>
      </c>
      <c r="F10" s="26" t="s">
        <v>50</v>
      </c>
      <c r="G10" s="36"/>
      <c r="H10" s="13" t="s">
        <v>3</v>
      </c>
      <c r="I10" s="13" t="s">
        <v>52</v>
      </c>
    </row>
    <row r="11" spans="1:9" ht="16.5" customHeight="1" x14ac:dyDescent="0.25">
      <c r="A11" s="19" t="s">
        <v>4</v>
      </c>
      <c r="B11" s="19" t="s">
        <v>5</v>
      </c>
      <c r="C11" s="20"/>
      <c r="D11" s="21"/>
      <c r="E11" s="21"/>
      <c r="F11" s="21"/>
      <c r="G11" s="22"/>
      <c r="H11" s="21"/>
      <c r="I11" s="21"/>
    </row>
    <row r="12" spans="1:9" ht="16.5" customHeight="1" x14ac:dyDescent="0.25">
      <c r="A12" s="4" t="s">
        <v>6</v>
      </c>
      <c r="B12" s="4" t="s">
        <v>27</v>
      </c>
      <c r="C12" s="2" t="s">
        <v>7</v>
      </c>
      <c r="D12" s="5">
        <v>360</v>
      </c>
      <c r="E12" s="5">
        <v>240</v>
      </c>
      <c r="F12" s="5">
        <v>600</v>
      </c>
      <c r="G12" s="5">
        <f>D12+E12+F12</f>
        <v>1200</v>
      </c>
      <c r="H12" s="6">
        <f>'Anexo IIB OrcRef'!G12</f>
        <v>576.35</v>
      </c>
      <c r="I12" s="6">
        <f t="shared" ref="I12:I17" si="0">ROUND(G12*$H12,2)</f>
        <v>691620</v>
      </c>
    </row>
    <row r="13" spans="1:9" ht="16.5" customHeight="1" x14ac:dyDescent="0.25">
      <c r="A13" s="4" t="s">
        <v>8</v>
      </c>
      <c r="B13" s="4" t="s">
        <v>9</v>
      </c>
      <c r="C13" s="2" t="s">
        <v>7</v>
      </c>
      <c r="D13" s="5">
        <v>72</v>
      </c>
      <c r="E13" s="5">
        <v>48</v>
      </c>
      <c r="F13" s="5">
        <v>120</v>
      </c>
      <c r="G13" s="5">
        <f t="shared" ref="G13:G17" si="1">D13+E13+F13</f>
        <v>240</v>
      </c>
      <c r="H13" s="6">
        <f>'Anexo IIB OrcRef'!G13</f>
        <v>576.35</v>
      </c>
      <c r="I13" s="6">
        <f t="shared" si="0"/>
        <v>138324</v>
      </c>
    </row>
    <row r="14" spans="1:9" ht="16.5" customHeight="1" x14ac:dyDescent="0.25">
      <c r="A14" s="4" t="s">
        <v>10</v>
      </c>
      <c r="B14" s="4" t="s">
        <v>33</v>
      </c>
      <c r="C14" s="2" t="s">
        <v>7</v>
      </c>
      <c r="D14" s="5">
        <v>1320</v>
      </c>
      <c r="E14" s="5">
        <v>480</v>
      </c>
      <c r="F14" s="5">
        <v>600</v>
      </c>
      <c r="G14" s="5">
        <f t="shared" si="1"/>
        <v>2400</v>
      </c>
      <c r="H14" s="6">
        <f>'Anexo IIB OrcRef'!G14</f>
        <v>371.26</v>
      </c>
      <c r="I14" s="6">
        <f t="shared" si="0"/>
        <v>891024</v>
      </c>
    </row>
    <row r="15" spans="1:9" ht="16.5" customHeight="1" x14ac:dyDescent="0.25">
      <c r="A15" s="4" t="s">
        <v>11</v>
      </c>
      <c r="B15" s="4" t="s">
        <v>34</v>
      </c>
      <c r="C15" s="2" t="s">
        <v>7</v>
      </c>
      <c r="D15" s="5">
        <v>3840</v>
      </c>
      <c r="E15" s="5">
        <v>0</v>
      </c>
      <c r="F15" s="5"/>
      <c r="G15" s="5">
        <f t="shared" si="1"/>
        <v>3840</v>
      </c>
      <c r="H15" s="6">
        <f>'Anexo IIB OrcRef'!G15</f>
        <v>155.38999999999999</v>
      </c>
      <c r="I15" s="6">
        <f t="shared" si="0"/>
        <v>596697.59999999998</v>
      </c>
    </row>
    <row r="16" spans="1:9" ht="16.5" customHeight="1" x14ac:dyDescent="0.25">
      <c r="A16" s="4" t="s">
        <v>12</v>
      </c>
      <c r="B16" s="4" t="s">
        <v>28</v>
      </c>
      <c r="C16" s="2" t="s">
        <v>7</v>
      </c>
      <c r="D16" s="5">
        <v>1936</v>
      </c>
      <c r="E16" s="5">
        <v>368</v>
      </c>
      <c r="F16" s="5">
        <v>576</v>
      </c>
      <c r="G16" s="5">
        <f t="shared" si="1"/>
        <v>2880</v>
      </c>
      <c r="H16" s="6">
        <f>'Anexo IIB OrcRef'!G16</f>
        <v>61.39</v>
      </c>
      <c r="I16" s="6">
        <f t="shared" si="0"/>
        <v>176803.20000000001</v>
      </c>
    </row>
    <row r="17" spans="1:9" ht="16.5" customHeight="1" x14ac:dyDescent="0.25">
      <c r="A17" s="4" t="s">
        <v>13</v>
      </c>
      <c r="B17" s="4" t="s">
        <v>14</v>
      </c>
      <c r="C17" s="2" t="s">
        <v>7</v>
      </c>
      <c r="D17" s="5"/>
      <c r="E17" s="5"/>
      <c r="F17" s="5"/>
      <c r="G17" s="5">
        <f t="shared" si="1"/>
        <v>0</v>
      </c>
      <c r="H17" s="6">
        <f>'Anexo IIB OrcRef'!G17</f>
        <v>65.75</v>
      </c>
      <c r="I17" s="6">
        <f t="shared" si="0"/>
        <v>0</v>
      </c>
    </row>
    <row r="18" spans="1:9" ht="16.5" customHeight="1" x14ac:dyDescent="0.25">
      <c r="A18" s="37" t="s">
        <v>26</v>
      </c>
      <c r="B18" s="38"/>
      <c r="C18" s="2" t="s">
        <v>7</v>
      </c>
      <c r="D18" s="7"/>
      <c r="E18" s="7"/>
      <c r="F18" s="7"/>
      <c r="G18" s="7">
        <f>SUM(G12:G17)</f>
        <v>10560</v>
      </c>
      <c r="H18" s="6"/>
      <c r="I18" s="8">
        <f>SUM(I12:I17)</f>
        <v>2494468.8000000003</v>
      </c>
    </row>
    <row r="19" spans="1:9" ht="16.5" customHeight="1" x14ac:dyDescent="0.25">
      <c r="A19" s="19">
        <v>2</v>
      </c>
      <c r="B19" s="19" t="s">
        <v>15</v>
      </c>
      <c r="C19" s="20"/>
      <c r="D19" s="21"/>
      <c r="E19" s="21"/>
      <c r="F19" s="21"/>
      <c r="G19" s="22"/>
      <c r="H19" s="21"/>
      <c r="I19" s="21"/>
    </row>
    <row r="20" spans="1:9" ht="16.5" customHeight="1" x14ac:dyDescent="0.25">
      <c r="A20" s="4" t="s">
        <v>16</v>
      </c>
      <c r="B20" s="4" t="s">
        <v>32</v>
      </c>
      <c r="C20" s="2" t="s">
        <v>21</v>
      </c>
      <c r="D20" s="5"/>
      <c r="E20" s="5">
        <v>33</v>
      </c>
      <c r="F20" s="5"/>
      <c r="G20" s="5">
        <f t="shared" ref="G20:G25" si="2">D20+E20+F20</f>
        <v>33</v>
      </c>
      <c r="H20" s="6">
        <f>'Anexo IIB OrcRef'!G20</f>
        <v>3750.49</v>
      </c>
      <c r="I20" s="6">
        <f t="shared" ref="I20:I25" si="3">ROUND(G20*$H20,2)</f>
        <v>123766.17</v>
      </c>
    </row>
    <row r="21" spans="1:9" s="25" customFormat="1" ht="16.5" customHeight="1" x14ac:dyDescent="0.25">
      <c r="A21" s="28" t="s">
        <v>17</v>
      </c>
      <c r="B21" s="4" t="s">
        <v>54</v>
      </c>
      <c r="C21" s="2" t="s">
        <v>21</v>
      </c>
      <c r="D21" s="9"/>
      <c r="E21" s="9"/>
      <c r="F21" s="9"/>
      <c r="G21" s="9">
        <f t="shared" si="2"/>
        <v>0</v>
      </c>
      <c r="H21" s="31">
        <f>'Anexo IIB OrcRef'!G21</f>
        <v>9179.58</v>
      </c>
      <c r="I21" s="29">
        <f t="shared" si="3"/>
        <v>0</v>
      </c>
    </row>
    <row r="22" spans="1:9" ht="16.5" customHeight="1" x14ac:dyDescent="0.25">
      <c r="A22" s="4" t="s">
        <v>18</v>
      </c>
      <c r="B22" s="4" t="s">
        <v>20</v>
      </c>
      <c r="C22" s="2" t="s">
        <v>21</v>
      </c>
      <c r="D22" s="5">
        <v>960</v>
      </c>
      <c r="E22" s="5">
        <v>120</v>
      </c>
      <c r="F22" s="5">
        <v>270</v>
      </c>
      <c r="G22" s="5">
        <f t="shared" si="2"/>
        <v>1350</v>
      </c>
      <c r="H22" s="6">
        <f>'Anexo IIB OrcRef'!G22</f>
        <v>4.32</v>
      </c>
      <c r="I22" s="6">
        <f t="shared" si="3"/>
        <v>5832</v>
      </c>
    </row>
    <row r="23" spans="1:9" ht="16.5" customHeight="1" x14ac:dyDescent="0.25">
      <c r="A23" s="4" t="s">
        <v>19</v>
      </c>
      <c r="B23" s="4" t="s">
        <v>31</v>
      </c>
      <c r="C23" s="2" t="s">
        <v>21</v>
      </c>
      <c r="D23" s="5">
        <v>2400</v>
      </c>
      <c r="E23" s="5">
        <v>300</v>
      </c>
      <c r="F23" s="5">
        <v>540</v>
      </c>
      <c r="G23" s="5">
        <f t="shared" si="2"/>
        <v>3240</v>
      </c>
      <c r="H23" s="6">
        <f>'Anexo IIB OrcRef'!G23</f>
        <v>0.66</v>
      </c>
      <c r="I23" s="6">
        <f t="shared" si="3"/>
        <v>2138.4</v>
      </c>
    </row>
    <row r="24" spans="1:9" ht="16.5" customHeight="1" x14ac:dyDescent="0.25">
      <c r="A24" s="4" t="s">
        <v>22</v>
      </c>
      <c r="B24" s="4" t="s">
        <v>24</v>
      </c>
      <c r="C24" s="2" t="s">
        <v>21</v>
      </c>
      <c r="D24" s="5">
        <v>480</v>
      </c>
      <c r="E24" s="5">
        <v>60</v>
      </c>
      <c r="F24" s="5"/>
      <c r="G24" s="5">
        <f t="shared" si="2"/>
        <v>540</v>
      </c>
      <c r="H24" s="6">
        <f>'Anexo IIB OrcRef'!G24</f>
        <v>17.66</v>
      </c>
      <c r="I24" s="6">
        <f t="shared" si="3"/>
        <v>9536.4</v>
      </c>
    </row>
    <row r="25" spans="1:9" ht="16.5" customHeight="1" x14ac:dyDescent="0.25">
      <c r="A25" s="4" t="s">
        <v>23</v>
      </c>
      <c r="B25" s="4" t="s">
        <v>30</v>
      </c>
      <c r="C25" s="2" t="s">
        <v>7</v>
      </c>
      <c r="D25" s="5">
        <v>1936</v>
      </c>
      <c r="E25" s="5">
        <v>368</v>
      </c>
      <c r="F25" s="5">
        <v>576</v>
      </c>
      <c r="G25" s="5">
        <f t="shared" si="2"/>
        <v>2880</v>
      </c>
      <c r="H25" s="6">
        <f>'Anexo IIB OrcRef'!G25</f>
        <v>69.22</v>
      </c>
      <c r="I25" s="6">
        <f t="shared" si="3"/>
        <v>199353.60000000001</v>
      </c>
    </row>
    <row r="26" spans="1:9" ht="16.5" customHeight="1" thickBot="1" x14ac:dyDescent="0.3">
      <c r="A26" s="45" t="s">
        <v>25</v>
      </c>
      <c r="B26" s="46"/>
      <c r="C26" s="15"/>
      <c r="D26" s="16"/>
      <c r="E26" s="17"/>
      <c r="F26" s="17"/>
      <c r="G26" s="17"/>
      <c r="H26" s="18"/>
      <c r="I26" s="11">
        <f>SUM(I20:I25)</f>
        <v>340626.57</v>
      </c>
    </row>
    <row r="27" spans="1:9" s="3" customFormat="1" ht="18.75" customHeight="1" thickBot="1" x14ac:dyDescent="0.3">
      <c r="A27" s="33" t="s">
        <v>36</v>
      </c>
      <c r="B27" s="34"/>
      <c r="C27" s="34"/>
      <c r="D27" s="34"/>
      <c r="E27" s="23"/>
      <c r="F27" s="23"/>
      <c r="G27" s="23"/>
      <c r="H27" s="23"/>
      <c r="I27" s="24">
        <f>I18+I26</f>
        <v>2835095.37</v>
      </c>
    </row>
    <row r="30" spans="1:9" x14ac:dyDescent="0.25">
      <c r="B30" s="12"/>
      <c r="D30" s="10"/>
      <c r="E30" s="10"/>
      <c r="F30" s="10"/>
    </row>
    <row r="31" spans="1:9" x14ac:dyDescent="0.25">
      <c r="E31" s="10"/>
      <c r="F31" s="10"/>
    </row>
  </sheetData>
  <mergeCells count="14">
    <mergeCell ref="A27:D27"/>
    <mergeCell ref="A3:I3"/>
    <mergeCell ref="A4:I4"/>
    <mergeCell ref="A5:I5"/>
    <mergeCell ref="A6:I6"/>
    <mergeCell ref="A7:I7"/>
    <mergeCell ref="A9:A10"/>
    <mergeCell ref="B9:B10"/>
    <mergeCell ref="C9:C10"/>
    <mergeCell ref="D9:F9"/>
    <mergeCell ref="G9:G10"/>
    <mergeCell ref="H9:I9"/>
    <mergeCell ref="A18:B18"/>
    <mergeCell ref="A26:B26"/>
  </mergeCells>
  <printOptions horizontalCentered="1"/>
  <pageMargins left="0.23622047244094491" right="0.23622047244094491" top="0.74803149606299213" bottom="0.27559055118110237" header="0.15748031496062992" footer="0.15748031496062992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Anexo IIB OrcRef</vt:lpstr>
      <vt:lpstr>Anexo IIB Orc_Etapa 1</vt:lpstr>
      <vt:lpstr>Anexo IIB Orc_Etapa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LuisAugusto</dc:creator>
  <cp:lastModifiedBy>LuisAugusto</cp:lastModifiedBy>
  <cp:lastPrinted>2022-09-15T19:43:27Z</cp:lastPrinted>
  <dcterms:created xsi:type="dcterms:W3CDTF">2022-06-23T17:10:48Z</dcterms:created>
  <dcterms:modified xsi:type="dcterms:W3CDTF">2023-04-28T13:13:09Z</dcterms:modified>
</cp:coreProperties>
</file>